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vlaamseoverheid.sharepoint.com/sites/ANB-TS-NatuurInJeBuurt/NijB Beheer/NIJB2025/"/>
    </mc:Choice>
  </mc:AlternateContent>
  <xr:revisionPtr revIDLastSave="0" documentId="8_{14C9C13D-A172-435E-8C3B-EC965329FB83}" xr6:coauthVersionLast="47" xr6:coauthVersionMax="47" xr10:uidLastSave="{00000000-0000-0000-0000-000000000000}"/>
  <bookViews>
    <workbookView xWindow="-108" yWindow="-108" windowWidth="23256" windowHeight="12576" firstSheet="1" activeTab="1" xr2:uid="{5E09B4C2-5BDB-4DAA-AE51-2C7C390BB6F5}"/>
  </bookViews>
  <sheets>
    <sheet name="Lees mij eerst" sheetId="2" r:id="rId1"/>
    <sheet name="Financiële verslaggeving" sheetId="1" r:id="rId2"/>
    <sheet name="Voorbeeld AANVRAAG" sheetId="3" r:id="rId3"/>
    <sheet name="voorbeeld RAPPORTERING"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 l="1"/>
  <c r="L35" i="1"/>
  <c r="K35" i="1"/>
  <c r="J35" i="1"/>
  <c r="K34" i="1"/>
  <c r="K37" i="1" s="1"/>
  <c r="J34" i="1"/>
  <c r="J37" i="1" s="1"/>
  <c r="M31" i="1"/>
  <c r="M36" i="1" s="1"/>
  <c r="L31" i="1"/>
  <c r="L36" i="1" s="1"/>
  <c r="K31" i="1"/>
  <c r="K36" i="1" s="1"/>
  <c r="J31" i="1"/>
  <c r="J36" i="1" s="1"/>
  <c r="E31" i="1"/>
  <c r="E36" i="1" s="1"/>
  <c r="D31" i="1"/>
  <c r="D36" i="1" s="1"/>
  <c r="C31" i="1"/>
  <c r="C36" i="1" s="1"/>
  <c r="M25" i="1"/>
  <c r="L25" i="1"/>
  <c r="K25" i="1"/>
  <c r="J25" i="1"/>
  <c r="E25" i="1"/>
  <c r="E35" i="1" s="1"/>
  <c r="D25" i="1"/>
  <c r="D35" i="1" s="1"/>
  <c r="C25" i="1"/>
  <c r="C35" i="1" s="1"/>
  <c r="M14" i="1"/>
  <c r="M34" i="1" s="1"/>
  <c r="L14" i="1"/>
  <c r="L34" i="1" s="1"/>
  <c r="K14" i="1"/>
  <c r="J14" i="1"/>
  <c r="E14" i="1"/>
  <c r="E34" i="1" s="1"/>
  <c r="D14" i="1"/>
  <c r="D34" i="1" s="1"/>
  <c r="C14" i="1"/>
  <c r="C34" i="1" s="1"/>
  <c r="M34" i="3"/>
  <c r="K34" i="3"/>
  <c r="C34" i="3"/>
  <c r="M31" i="3"/>
  <c r="M36" i="3" s="1"/>
  <c r="L31" i="3"/>
  <c r="L36" i="3" s="1"/>
  <c r="K31" i="3"/>
  <c r="K36" i="3" s="1"/>
  <c r="J31" i="3"/>
  <c r="J36" i="3" s="1"/>
  <c r="E31" i="3"/>
  <c r="E36" i="3" s="1"/>
  <c r="D31" i="3"/>
  <c r="D36" i="3" s="1"/>
  <c r="C31" i="3"/>
  <c r="C36" i="3" s="1"/>
  <c r="M25" i="3"/>
  <c r="M35" i="3" s="1"/>
  <c r="L25" i="3"/>
  <c r="L35" i="3" s="1"/>
  <c r="K25" i="3"/>
  <c r="K35" i="3" s="1"/>
  <c r="J25" i="3"/>
  <c r="J35" i="3" s="1"/>
  <c r="E25" i="3"/>
  <c r="E35" i="3" s="1"/>
  <c r="D25" i="3"/>
  <c r="D35" i="3" s="1"/>
  <c r="C25" i="3"/>
  <c r="C35" i="3" s="1"/>
  <c r="M14" i="3"/>
  <c r="L14" i="3"/>
  <c r="L34" i="3" s="1"/>
  <c r="K14" i="3"/>
  <c r="J14" i="3"/>
  <c r="J34" i="3" s="1"/>
  <c r="E14" i="3"/>
  <c r="E34" i="3" s="1"/>
  <c r="D14" i="3"/>
  <c r="D34" i="3" s="1"/>
  <c r="C14" i="3"/>
  <c r="J39" i="4"/>
  <c r="M27" i="4"/>
  <c r="M33" i="4"/>
  <c r="E31" i="4"/>
  <c r="E36" i="4" s="1"/>
  <c r="E25" i="4"/>
  <c r="J27" i="4"/>
  <c r="J37" i="4" s="1"/>
  <c r="J14" i="4"/>
  <c r="J36" i="4" s="1"/>
  <c r="D31" i="4"/>
  <c r="C37" i="1" l="1"/>
  <c r="D37" i="1"/>
  <c r="E37" i="1" s="1"/>
  <c r="L37" i="1"/>
  <c r="N36" i="1" s="1"/>
  <c r="N35" i="1"/>
  <c r="D37" i="3"/>
  <c r="E37" i="3" s="1"/>
  <c r="J37" i="3"/>
  <c r="L37" i="3"/>
  <c r="N36" i="3" s="1"/>
  <c r="C37" i="3"/>
  <c r="K37" i="3"/>
  <c r="F36" i="3"/>
  <c r="C31" i="4"/>
  <c r="C36" i="4" s="1"/>
  <c r="D36" i="4"/>
  <c r="L33" i="4"/>
  <c r="J33" i="4"/>
  <c r="J38" i="4" s="1"/>
  <c r="K33" i="4"/>
  <c r="K38" i="4" s="1"/>
  <c r="K27" i="4"/>
  <c r="K37" i="4" s="1"/>
  <c r="L27" i="4"/>
  <c r="L37" i="4" s="1"/>
  <c r="C25" i="4"/>
  <c r="C35" i="4" s="1"/>
  <c r="D25" i="4"/>
  <c r="D35" i="4" s="1"/>
  <c r="L14" i="4"/>
  <c r="L36" i="4" s="1"/>
  <c r="K14" i="4"/>
  <c r="K36" i="4" s="1"/>
  <c r="D14" i="4"/>
  <c r="D34" i="4" s="1"/>
  <c r="C14" i="4"/>
  <c r="C34" i="4" s="1"/>
  <c r="F36" i="1" l="1"/>
  <c r="K38" i="1"/>
  <c r="M37" i="1" s="1"/>
  <c r="N37" i="1" s="1"/>
  <c r="E38" i="1"/>
  <c r="F35" i="1"/>
  <c r="N35" i="3"/>
  <c r="K38" i="3"/>
  <c r="M37" i="3" s="1"/>
  <c r="N37" i="3" s="1"/>
  <c r="E38" i="3"/>
  <c r="F35" i="3"/>
  <c r="L38" i="4"/>
  <c r="L39" i="4" s="1"/>
  <c r="M37" i="4"/>
  <c r="E14" i="4"/>
  <c r="E34" i="4" s="1"/>
  <c r="M14" i="4"/>
  <c r="M36" i="4" s="1"/>
  <c r="K39" i="4"/>
  <c r="C37" i="4"/>
  <c r="E35" i="4"/>
  <c r="N37" i="4" l="1"/>
  <c r="M38" i="4"/>
  <c r="N38" i="4" s="1"/>
  <c r="D37" i="4" l="1"/>
  <c r="F36" i="4" l="1"/>
  <c r="F35" i="4"/>
  <c r="E37" i="4"/>
  <c r="K40" i="4" s="1"/>
  <c r="M39" i="4" s="1"/>
  <c r="N39" i="4" s="1"/>
  <c r="E38" i="4" l="1"/>
</calcChain>
</file>

<file path=xl/sharedStrings.xml><?xml version="1.0" encoding="utf-8"?>
<sst xmlns="http://schemas.openxmlformats.org/spreadsheetml/2006/main" count="302" uniqueCount="102">
  <si>
    <t>Sjabloon voor financiële verslaggeving van een project</t>
  </si>
  <si>
    <r>
      <t xml:space="preserve">* Lees het </t>
    </r>
    <r>
      <rPr>
        <b/>
        <sz val="11"/>
        <color rgb="FF000000"/>
        <rFont val="Calibri"/>
        <family val="2"/>
        <scheme val="minor"/>
      </rPr>
      <t xml:space="preserve">reglement </t>
    </r>
    <r>
      <rPr>
        <sz val="11"/>
        <color rgb="FF000000"/>
        <rFont val="Calibri"/>
        <family val="2"/>
        <scheme val="minor"/>
      </rPr>
      <t>zeer aandachtig om te kijken welke regels van toepassing zijn bij de aanvraag en rapportage.</t>
    </r>
  </si>
  <si>
    <r>
      <rPr>
        <sz val="11"/>
        <color rgb="FF000000"/>
        <rFont val="Calibri"/>
        <family val="2"/>
        <scheme val="minor"/>
      </rPr>
      <t xml:space="preserve">* Dit sjabloon is bedoeld als </t>
    </r>
    <r>
      <rPr>
        <b/>
        <sz val="11"/>
        <color rgb="FF000000"/>
        <rFont val="Calibri"/>
        <family val="2"/>
        <scheme val="minor"/>
      </rPr>
      <t>basis document</t>
    </r>
    <r>
      <rPr>
        <sz val="11"/>
        <color rgb="FF000000"/>
        <rFont val="Calibri"/>
        <family val="2"/>
        <scheme val="minor"/>
      </rPr>
      <t xml:space="preserve"> voor de financiële rapportering, het gebruik ervan is verplicht.</t>
    </r>
  </si>
  <si>
    <r>
      <t xml:space="preserve">* Dit sjabloon moet gebruikt worden voor zowel de </t>
    </r>
    <r>
      <rPr>
        <b/>
        <sz val="11"/>
        <color rgb="FF000000"/>
        <rFont val="Calibri"/>
        <family val="2"/>
        <scheme val="minor"/>
      </rPr>
      <t>aanvraag</t>
    </r>
    <r>
      <rPr>
        <sz val="11"/>
        <color rgb="FF000000"/>
        <rFont val="Calibri"/>
        <family val="2"/>
        <scheme val="minor"/>
      </rPr>
      <t xml:space="preserve"> van het project- als </t>
    </r>
    <r>
      <rPr>
        <b/>
        <sz val="11"/>
        <color rgb="FF000000"/>
        <rFont val="Calibri"/>
        <family val="2"/>
        <scheme val="minor"/>
      </rPr>
      <t xml:space="preserve">eindrapportage </t>
    </r>
    <r>
      <rPr>
        <sz val="11"/>
        <color rgb="FF000000"/>
        <rFont val="Calibri"/>
        <family val="2"/>
        <scheme val="minor"/>
      </rPr>
      <t>bij verschillende oproepen.</t>
    </r>
  </si>
  <si>
    <r>
      <t xml:space="preserve">* </t>
    </r>
    <r>
      <rPr>
        <b/>
        <sz val="11"/>
        <color rgb="FF000000"/>
        <rFont val="Calibri"/>
        <family val="2"/>
        <scheme val="minor"/>
      </rPr>
      <t>Voorbeelden</t>
    </r>
    <r>
      <rPr>
        <sz val="11"/>
        <color rgb="FF000000"/>
        <rFont val="Calibri"/>
        <family val="2"/>
        <scheme val="minor"/>
      </rPr>
      <t xml:space="preserve"> van de invulling bij aanvraag en rapportering zitten in tabblad 3 &amp; 4</t>
    </r>
  </si>
  <si>
    <r>
      <rPr>
        <b/>
        <sz val="11"/>
        <rFont val="Calibri"/>
        <family val="2"/>
        <scheme val="minor"/>
      </rPr>
      <t>* Stavingsdocumenten</t>
    </r>
    <r>
      <rPr>
        <sz val="11"/>
        <rFont val="Calibri"/>
        <family val="2"/>
        <scheme val="minor"/>
      </rPr>
      <t xml:space="preserve"> moeten verplicht als bijlage toegevoegd worden. Dit zijn documenten die de effectieve kosten/uitgaven staven en moeten voldoende gedetailleerd zijn. Bv. facturen, vorderingsstaat, ontvangen subsidie …</t>
    </r>
  </si>
  <si>
    <r>
      <t xml:space="preserve">* Vermeld zowel uw effectief </t>
    </r>
    <r>
      <rPr>
        <b/>
        <sz val="11"/>
        <color theme="1"/>
        <rFont val="Calibri"/>
        <family val="2"/>
        <scheme val="minor"/>
      </rPr>
      <t>betaalde bedragen</t>
    </r>
    <r>
      <rPr>
        <sz val="11"/>
        <color theme="1"/>
        <rFont val="Calibri"/>
        <family val="2"/>
        <scheme val="minor"/>
      </rPr>
      <t xml:space="preserve"> als uw </t>
    </r>
    <r>
      <rPr>
        <b/>
        <sz val="11"/>
        <color theme="1"/>
        <rFont val="Calibri"/>
        <family val="2"/>
        <scheme val="minor"/>
      </rPr>
      <t>inkomsten</t>
    </r>
    <r>
      <rPr>
        <sz val="11"/>
        <color theme="1"/>
        <rFont val="Calibri"/>
        <family val="2"/>
        <scheme val="minor"/>
      </rPr>
      <t xml:space="preserve"> (bv. Financiering/subsidies, houtverkoop, giften …)</t>
    </r>
  </si>
  <si>
    <t>TIPS:</t>
  </si>
  <si>
    <t>* Neem de projectbegroting van uw aanvraag volledig over. Vul vervolgens de kolom met effectieve kosten en andere financiering aan, voeg rijen toe waar nodig (vergeet niet de formules niet te kopiëren)</t>
  </si>
  <si>
    <t>* houd rekening met de maximaal toegelaten bedragen/percentages, terug te vinden in het reglement (van het jaar van uw aanvraag).</t>
  </si>
  <si>
    <t>* Groepeer zoveel mogelijk (verharding bij elkaar, sport- of speeltoestellen bij elkaar en eventueel onder een titel 'infrastructuur', plantaanleg bij elkaar onder de titel 'groenaanleg en natuurontwikkeling' …). Dit maakt het berekenen van de maximum toegelaten percentages eenvoudiger.</t>
  </si>
  <si>
    <t>invullen bij AANVRAAG DOSSIER NIJB type B</t>
  </si>
  <si>
    <t>invullen bij RAPPORTERING NIJB type B</t>
  </si>
  <si>
    <r>
      <t>Omschrijf alle geplande werken apart (</t>
    </r>
    <r>
      <rPr>
        <b/>
        <sz val="11"/>
        <color rgb="FFFF0000"/>
        <rFont val="Calibri"/>
        <family val="2"/>
        <scheme val="minor"/>
      </rPr>
      <t>zie reglement</t>
    </r>
    <r>
      <rPr>
        <b/>
        <sz val="11"/>
        <color theme="1"/>
        <rFont val="Calibri"/>
        <family val="2"/>
        <scheme val="minor"/>
      </rPr>
      <t xml:space="preserve"> voor meer informatie over berekening subsidie en voor werken die wel/niet in aanmerking komen voor subsidie, ook werken die niet in aanmerking komen voor subsidie moeten hier vermeld worden. Het gaat over de totale projectbegroting)</t>
    </r>
  </si>
  <si>
    <t>Hoeveelheid</t>
  </si>
  <si>
    <t>RAMING incl. BTW (Totale projectbegroting)</t>
  </si>
  <si>
    <t>Hoeveel van dit bedrag vraag u aan voor NIJB (Projectbegroting van financierbare kosten MIN 4.000)</t>
  </si>
  <si>
    <t>Gevraagde financiering (MAX75% van Projectbegroting van financierbare kosten en MAX 15.000)</t>
  </si>
  <si>
    <t>Ontvangt u andere subsidies voor deze werken? Indien ja, geeft aan welk bedrag bij welke projectkost.</t>
  </si>
  <si>
    <t>Omschrijving uitgevoerde werken  (vergelijk met werken uit de aanvraag, kijk zeker het reglement goed na)</t>
  </si>
  <si>
    <t>Hoeveelheid bij aanvraag</t>
  </si>
  <si>
    <t>Hoeveelheid bij Rapportering</t>
  </si>
  <si>
    <t>EFFECTIEVE PROJECT KOSTEN (incl btw)</t>
  </si>
  <si>
    <t>factuur nummer</t>
  </si>
  <si>
    <t xml:space="preserve">Ontvangt u andere subsidies voor deze werken? Indien ja bedrag </t>
  </si>
  <si>
    <r>
      <t>1. GROENAANLEG EN NATUURONTWIKKELING</t>
    </r>
    <r>
      <rPr>
        <b/>
        <sz val="11"/>
        <color rgb="FFFFFF00"/>
        <rFont val="Calibri"/>
        <family val="2"/>
        <scheme val="minor"/>
      </rPr>
      <t xml:space="preserve"> </t>
    </r>
  </si>
  <si>
    <t>TOTAAL GROENAANLEG EN NATUURONTWIKKELING</t>
  </si>
  <si>
    <t>2. AANLEG VAN INFRASTRUCTUUR + ANDERE (halfverharding en verharding apart vermelden, geen subsidie voor infrastructuur bij type B projecten)</t>
  </si>
  <si>
    <t>Infrastructuur komt niet in aanmerking voor type B projecten</t>
  </si>
  <si>
    <t>2. AANLEG VAN INFRASTRUCTUUR inclusief (half-)verharding</t>
  </si>
  <si>
    <t>TOTAAL AANLEG VAN INFRASTRUCTUUR</t>
  </si>
  <si>
    <t>3. VOORBEREIDING EN BEGELEIDING (MAX 10% van de gemaakte subsidiabele kosten- van de inrichtingswerken of 10.000EUR)</t>
  </si>
  <si>
    <t>Max 10% van Projectbegroting van financierbare kosten of 1500EUR</t>
  </si>
  <si>
    <t>3. VOORBEREIDING EN BEGELEIDING (10% van gemaakte subsidiabele kosten, MAX 10.000EUR)</t>
  </si>
  <si>
    <t>TOTAAL VOORBEREIDING EN  BEGELEIDING</t>
  </si>
  <si>
    <t xml:space="preserve">TOTAAL </t>
  </si>
  <si>
    <t xml:space="preserve">Totale projectbegroting </t>
  </si>
  <si>
    <t>Projectbegroting van financierbare kosten</t>
  </si>
  <si>
    <t>indicatieve Berekening Gevraagde financiering (MAX 15.000 EUR of 75%)</t>
  </si>
  <si>
    <t>Raming</t>
  </si>
  <si>
    <t>Effectieve projectkosten</t>
  </si>
  <si>
    <t>Gevraagde financiering (MAX 15.000 EUR of 75% en niet hoger dan bedrag toegekend in MB)</t>
  </si>
  <si>
    <t>GROENAANLEG EN NATUURONTWIKKELING</t>
  </si>
  <si>
    <t>AANLEG VAN INFRASTRUCTUUR inclusief (half-)verharding</t>
  </si>
  <si>
    <t>VOORBEREIDING EN BEGELEIDING</t>
  </si>
  <si>
    <t xml:space="preserve">TOTAAL PROJECT </t>
  </si>
  <si>
    <t>TOTAAL PROJECT</t>
  </si>
  <si>
    <t>indicatief voorschot uitbetaald bij start project</t>
  </si>
  <si>
    <t>BEDRAG TOEGEKEND IN MB</t>
  </si>
  <si>
    <t>Rooien van beplantingszone incl. uitheemse hagen/heesters</t>
  </si>
  <si>
    <t>50m²</t>
  </si>
  <si>
    <t>Terreinvoorbereiding ifv groeninrichting (maaien, hakhoutbeheer, exotenbestrijding)</t>
  </si>
  <si>
    <t>1st</t>
  </si>
  <si>
    <t>Aanleg van teelaarde incl. voorbereidende werken en inzaaien van meerjarig bloemenmengsel</t>
  </si>
  <si>
    <t>Aanleg dubbel gemengde heg incl. plantgoed en steun</t>
  </si>
  <si>
    <t>100m</t>
  </si>
  <si>
    <t>Aanleg knotbomenrij</t>
  </si>
  <si>
    <t>7st</t>
  </si>
  <si>
    <t>Aanplant loofbomen 12/15 met kluit en boomsteun</t>
  </si>
  <si>
    <t>8st</t>
  </si>
  <si>
    <t>Aanplant gemengde houtkanten 515m²</t>
  </si>
  <si>
    <t>340st</t>
  </si>
  <si>
    <t xml:space="preserve">Aanplanten solitaire bomen 12/14 met kluit en boomsteunen </t>
  </si>
  <si>
    <t>3st</t>
  </si>
  <si>
    <t>Aanleg bloemenweide incl. twee maaibeurten met afvoer</t>
  </si>
  <si>
    <t>165m²</t>
  </si>
  <si>
    <t>Totempaal, infoborden, wandelpoorten</t>
  </si>
  <si>
    <t>Insectenhotel (zesvaks)</t>
  </si>
  <si>
    <t>Afvoer water</t>
  </si>
  <si>
    <t>2 inspectieputten</t>
  </si>
  <si>
    <t>2st</t>
  </si>
  <si>
    <t>aanplant van gevelgroen met klimhulp</t>
  </si>
  <si>
    <t>50st</t>
  </si>
  <si>
    <t>aanleg pad gepolierde beton (verharding)</t>
  </si>
  <si>
    <t>Uitbraak oud pad</t>
  </si>
  <si>
    <t>100m²</t>
  </si>
  <si>
    <t>Project- en werfcoördinatie ingroening en natuurontwikkeling</t>
  </si>
  <si>
    <t>3 mandag</t>
  </si>
  <si>
    <t>infomoment</t>
  </si>
  <si>
    <t>factuur 2020-75 punt 1</t>
  </si>
  <si>
    <t>factuur 2020-75 punt 2</t>
  </si>
  <si>
    <t>factuur 2021-01 (hoofdstuk teelaarde enbloemenmengsel)</t>
  </si>
  <si>
    <t>bijlage 5b</t>
  </si>
  <si>
    <t>aankoopbon nr.54</t>
  </si>
  <si>
    <t>aankoopbon nr.56</t>
  </si>
  <si>
    <t>fact 22/12/17 Boom</t>
  </si>
  <si>
    <t>bijlage aankoopbonnen p.20</t>
  </si>
  <si>
    <t>bijlage aankoopbonnen p.10</t>
  </si>
  <si>
    <t xml:space="preserve">Totempaal </t>
  </si>
  <si>
    <t>factuur 2568</t>
  </si>
  <si>
    <t>infobord</t>
  </si>
  <si>
    <t>wandelpoort</t>
  </si>
  <si>
    <t>bijlage aankoopbonnen p.3</t>
  </si>
  <si>
    <t>bijlage aankoopbonnen p.4</t>
  </si>
  <si>
    <t>bijlage aankoopbonnen p.6</t>
  </si>
  <si>
    <t>factuur 263</t>
  </si>
  <si>
    <t>factuur 34</t>
  </si>
  <si>
    <t>vorderingsstaat p5</t>
  </si>
  <si>
    <t>101m²</t>
  </si>
  <si>
    <t>vorderingsstaat p4</t>
  </si>
  <si>
    <t>factuur 2021-522b</t>
  </si>
  <si>
    <t>bijlage 55 punt5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</si>
</sst>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quot;€&quot;\ #,##0.00"/>
  </numFmts>
  <fonts count="13">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scheme val="minor"/>
    </font>
    <font>
      <b/>
      <sz val="11"/>
      <color rgb="FFFFFF00"/>
      <name val="Calibri"/>
      <family val="2"/>
      <scheme val="minor"/>
    </font>
    <font>
      <sz val="28"/>
      <color theme="1"/>
      <name val="Calibri"/>
      <family val="2"/>
      <scheme val="minor"/>
    </font>
    <font>
      <sz val="11"/>
      <color rgb="FFFF0000"/>
      <name val="Calibri"/>
      <family val="2"/>
      <scheme val="minor"/>
    </font>
    <font>
      <sz val="11"/>
      <color theme="1" tint="0.499984740745262"/>
      <name val="Calibri"/>
      <family val="2"/>
      <scheme val="minor"/>
    </font>
    <font>
      <sz val="11"/>
      <color rgb="FF000000"/>
      <name val="Calibri"/>
      <family val="2"/>
      <scheme val="minor"/>
    </font>
    <font>
      <b/>
      <sz val="11"/>
      <color rgb="FF000000"/>
      <name val="Calibri"/>
      <family val="2"/>
      <scheme val="minor"/>
    </font>
    <font>
      <sz val="8"/>
      <name val="Calibri"/>
      <family val="2"/>
      <scheme val="minor"/>
    </font>
  </fonts>
  <fills count="10">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59999389629810485"/>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rgb="FF000000"/>
      </bottom>
      <diagonal/>
    </border>
  </borders>
  <cellStyleXfs count="2">
    <xf numFmtId="0" fontId="0" fillId="0" borderId="0"/>
    <xf numFmtId="9" fontId="5" fillId="0" borderId="0" applyFont="0" applyFill="0" applyBorder="0" applyAlignment="0" applyProtection="0"/>
  </cellStyleXfs>
  <cellXfs count="111">
    <xf numFmtId="0" fontId="0" fillId="0" borderId="0" xfId="0"/>
    <xf numFmtId="0" fontId="0" fillId="0" borderId="0" xfId="0" applyAlignment="1">
      <alignment wrapText="1"/>
    </xf>
    <xf numFmtId="0" fontId="0" fillId="0" borderId="0" xfId="0" applyProtection="1">
      <protection locked="0"/>
    </xf>
    <xf numFmtId="164" fontId="0" fillId="0" borderId="0" xfId="0" applyNumberFormat="1" applyProtection="1">
      <protection locked="0"/>
    </xf>
    <xf numFmtId="0" fontId="4" fillId="0" borderId="0" xfId="0" applyFont="1" applyAlignment="1">
      <alignment horizontal="left"/>
    </xf>
    <xf numFmtId="0" fontId="1" fillId="0" borderId="0" xfId="0" applyFont="1" applyAlignment="1">
      <alignment horizontal="center" vertical="center" wrapText="1"/>
    </xf>
    <xf numFmtId="0" fontId="4" fillId="0" borderId="0" xfId="0" applyFont="1" applyAlignment="1" applyProtection="1">
      <alignment horizontal="left"/>
      <protection locked="0"/>
    </xf>
    <xf numFmtId="0" fontId="0" fillId="0" borderId="0" xfId="0" applyProtection="1">
      <protection hidden="1"/>
    </xf>
    <xf numFmtId="0" fontId="4" fillId="0" borderId="0" xfId="0" applyFont="1"/>
    <xf numFmtId="0" fontId="4" fillId="0" borderId="0" xfId="0" applyFont="1" applyAlignment="1">
      <alignment wrapText="1"/>
    </xf>
    <xf numFmtId="0" fontId="3" fillId="0" borderId="0" xfId="0" applyFont="1" applyAlignment="1">
      <alignment wrapText="1"/>
    </xf>
    <xf numFmtId="164" fontId="0" fillId="0" borderId="0" xfId="0" applyNumberFormat="1"/>
    <xf numFmtId="0" fontId="0" fillId="0" borderId="1" xfId="0" applyBorder="1"/>
    <xf numFmtId="164" fontId="0" fillId="0" borderId="1" xfId="0" applyNumberFormat="1" applyBorder="1" applyProtection="1">
      <protection locked="0"/>
    </xf>
    <xf numFmtId="164" fontId="0" fillId="0" borderId="1" xfId="0" applyNumberFormat="1" applyBorder="1"/>
    <xf numFmtId="0" fontId="0" fillId="0" borderId="1" xfId="0" applyBorder="1" applyProtection="1">
      <protection locked="0"/>
    </xf>
    <xf numFmtId="0" fontId="4" fillId="0" borderId="1" xfId="0" applyFont="1" applyBorder="1" applyAlignment="1" applyProtection="1">
      <alignment horizontal="left" vertical="center"/>
      <protection locked="0"/>
    </xf>
    <xf numFmtId="0" fontId="3" fillId="0" borderId="1" xfId="0" applyFont="1" applyBorder="1"/>
    <xf numFmtId="164" fontId="3" fillId="0" borderId="1" xfId="0" applyNumberFormat="1" applyFont="1" applyBorder="1"/>
    <xf numFmtId="0" fontId="3" fillId="3" borderId="1" xfId="0" applyFont="1" applyFill="1" applyBorder="1" applyAlignment="1">
      <alignment vertical="center"/>
    </xf>
    <xf numFmtId="164" fontId="3" fillId="3" borderId="1" xfId="0" applyNumberFormat="1" applyFont="1" applyFill="1" applyBorder="1" applyAlignment="1">
      <alignment vertical="center"/>
    </xf>
    <xf numFmtId="0" fontId="3" fillId="3" borderId="1" xfId="0" applyFont="1" applyFill="1" applyBorder="1" applyAlignment="1">
      <alignment vertical="center" wrapText="1"/>
    </xf>
    <xf numFmtId="164" fontId="3" fillId="3" borderId="1" xfId="0" applyNumberFormat="1" applyFont="1" applyFill="1" applyBorder="1" applyAlignment="1">
      <alignment vertical="center" wrapText="1"/>
    </xf>
    <xf numFmtId="164" fontId="4" fillId="3" borderId="1" xfId="0" applyNumberFormat="1" applyFont="1" applyFill="1" applyBorder="1" applyAlignment="1">
      <alignment vertical="center" wrapText="1"/>
    </xf>
    <xf numFmtId="0" fontId="3" fillId="0" borderId="1" xfId="0" applyFont="1" applyBorder="1" applyAlignment="1">
      <alignment vertical="center"/>
    </xf>
    <xf numFmtId="0" fontId="4" fillId="0" borderId="1" xfId="0" applyFont="1" applyBorder="1" applyAlignment="1">
      <alignment vertical="center"/>
    </xf>
    <xf numFmtId="0" fontId="1" fillId="4" borderId="2" xfId="0" applyFont="1" applyFill="1" applyBorder="1" applyAlignment="1">
      <alignment horizontal="center" vertical="center" wrapText="1"/>
    </xf>
    <xf numFmtId="164"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5" borderId="1" xfId="0" applyFont="1" applyFill="1" applyBorder="1" applyAlignment="1">
      <alignment vertical="center"/>
    </xf>
    <xf numFmtId="164" fontId="3" fillId="5" borderId="1" xfId="0" applyNumberFormat="1" applyFont="1" applyFill="1" applyBorder="1" applyAlignment="1">
      <alignment vertical="center"/>
    </xf>
    <xf numFmtId="0" fontId="3" fillId="5" borderId="1" xfId="0" applyFont="1" applyFill="1" applyBorder="1" applyAlignment="1">
      <alignment vertical="center" wrapText="1"/>
    </xf>
    <xf numFmtId="164" fontId="3" fillId="5" borderId="1" xfId="0" applyNumberFormat="1" applyFont="1" applyFill="1" applyBorder="1" applyAlignment="1">
      <alignment vertical="center" wrapText="1"/>
    </xf>
    <xf numFmtId="164" fontId="4" fillId="5" borderId="1" xfId="0" applyNumberFormat="1" applyFont="1" applyFill="1" applyBorder="1" applyAlignment="1">
      <alignment vertical="center" wrapText="1"/>
    </xf>
    <xf numFmtId="0" fontId="3" fillId="6" borderId="1" xfId="0" applyFont="1" applyFill="1" applyBorder="1" applyAlignment="1">
      <alignment vertical="center"/>
    </xf>
    <xf numFmtId="164" fontId="4" fillId="6" borderId="1" xfId="0" applyNumberFormat="1" applyFont="1" applyFill="1" applyBorder="1" applyAlignment="1">
      <alignment vertical="center" wrapText="1"/>
    </xf>
    <xf numFmtId="164" fontId="3" fillId="6" borderId="1" xfId="0" applyNumberFormat="1" applyFont="1" applyFill="1" applyBorder="1" applyAlignment="1">
      <alignment vertical="center"/>
    </xf>
    <xf numFmtId="0" fontId="3" fillId="6" borderId="1" xfId="0" applyFont="1" applyFill="1" applyBorder="1" applyAlignment="1">
      <alignment vertical="center" wrapText="1"/>
    </xf>
    <xf numFmtId="164" fontId="3" fillId="6" borderId="1" xfId="0" applyNumberFormat="1" applyFont="1" applyFill="1" applyBorder="1" applyAlignment="1">
      <alignment vertical="center" wrapText="1"/>
    </xf>
    <xf numFmtId="0" fontId="3" fillId="7" borderId="1" xfId="0" applyFont="1" applyFill="1" applyBorder="1" applyAlignment="1">
      <alignment vertical="center"/>
    </xf>
    <xf numFmtId="164" fontId="3" fillId="7" borderId="1" xfId="0" applyNumberFormat="1" applyFont="1" applyFill="1" applyBorder="1" applyAlignment="1">
      <alignment vertical="center"/>
    </xf>
    <xf numFmtId="0" fontId="3" fillId="7" borderId="1" xfId="0" applyFont="1" applyFill="1" applyBorder="1" applyAlignment="1">
      <alignment vertical="center" wrapText="1"/>
    </xf>
    <xf numFmtId="164" fontId="3" fillId="7" borderId="1" xfId="0" applyNumberFormat="1" applyFont="1" applyFill="1" applyBorder="1" applyAlignment="1">
      <alignment vertical="center" wrapText="1"/>
    </xf>
    <xf numFmtId="164" fontId="4" fillId="7" borderId="1" xfId="0" applyNumberFormat="1" applyFont="1" applyFill="1" applyBorder="1" applyAlignment="1">
      <alignment vertical="center" wrapText="1"/>
    </xf>
    <xf numFmtId="0" fontId="3" fillId="8" borderId="1" xfId="0" applyFont="1" applyFill="1" applyBorder="1" applyAlignment="1">
      <alignment vertical="center"/>
    </xf>
    <xf numFmtId="164" fontId="3" fillId="8" borderId="1" xfId="0" applyNumberFormat="1" applyFont="1" applyFill="1" applyBorder="1" applyAlignment="1">
      <alignment vertical="center"/>
    </xf>
    <xf numFmtId="164" fontId="0" fillId="8" borderId="1" xfId="0" applyNumberFormat="1" applyFill="1" applyBorder="1" applyProtection="1">
      <protection locked="0"/>
    </xf>
    <xf numFmtId="0" fontId="3" fillId="8" borderId="1" xfId="0" applyFont="1" applyFill="1" applyBorder="1" applyAlignment="1">
      <alignment vertical="center" wrapText="1"/>
    </xf>
    <xf numFmtId="164" fontId="3" fillId="8" borderId="1" xfId="0" applyNumberFormat="1" applyFont="1" applyFill="1" applyBorder="1" applyAlignment="1">
      <alignment vertical="center" wrapText="1"/>
    </xf>
    <xf numFmtId="164" fontId="4" fillId="8" borderId="1" xfId="0" applyNumberFormat="1" applyFont="1" applyFill="1" applyBorder="1" applyAlignment="1">
      <alignment vertical="center" wrapText="1"/>
    </xf>
    <xf numFmtId="0" fontId="3" fillId="9" borderId="1" xfId="0" applyFont="1" applyFill="1" applyBorder="1" applyAlignment="1">
      <alignment vertical="center"/>
    </xf>
    <xf numFmtId="164" fontId="3" fillId="9" borderId="1" xfId="0" applyNumberFormat="1" applyFont="1" applyFill="1" applyBorder="1" applyAlignment="1">
      <alignment vertical="center"/>
    </xf>
    <xf numFmtId="164" fontId="0" fillId="9" borderId="1" xfId="0" applyNumberFormat="1" applyFill="1" applyBorder="1" applyProtection="1">
      <protection locked="0"/>
    </xf>
    <xf numFmtId="0" fontId="3" fillId="9" borderId="1" xfId="0" applyFont="1" applyFill="1" applyBorder="1" applyAlignment="1">
      <alignment vertical="center" wrapText="1"/>
    </xf>
    <xf numFmtId="164" fontId="3" fillId="9" borderId="1" xfId="0" applyNumberFormat="1" applyFont="1" applyFill="1" applyBorder="1" applyAlignment="1">
      <alignment vertical="center" wrapText="1"/>
    </xf>
    <xf numFmtId="164" fontId="4" fillId="9" borderId="1" xfId="0" applyNumberFormat="1" applyFont="1" applyFill="1" applyBorder="1" applyAlignment="1">
      <alignment vertical="center" wrapText="1"/>
    </xf>
    <xf numFmtId="0" fontId="8" fillId="0" borderId="0" xfId="0" applyFont="1"/>
    <xf numFmtId="164" fontId="3" fillId="0" borderId="5" xfId="0" applyNumberFormat="1" applyFont="1" applyBorder="1"/>
    <xf numFmtId="0" fontId="10" fillId="0" borderId="0" xfId="0" applyFont="1" applyAlignment="1">
      <alignment wrapText="1"/>
    </xf>
    <xf numFmtId="0" fontId="3" fillId="2" borderId="0" xfId="0" applyFont="1" applyFill="1"/>
    <xf numFmtId="0" fontId="1" fillId="2" borderId="0" xfId="0" applyFont="1" applyFill="1" applyAlignment="1">
      <alignment wrapText="1"/>
    </xf>
    <xf numFmtId="165" fontId="0" fillId="0" borderId="1" xfId="0" applyNumberFormat="1" applyBorder="1" applyProtection="1">
      <protection locked="0"/>
    </xf>
    <xf numFmtId="10" fontId="9" fillId="0" borderId="3" xfId="0" applyNumberFormat="1" applyFont="1" applyBorder="1" applyProtection="1">
      <protection locked="0"/>
    </xf>
    <xf numFmtId="0" fontId="3" fillId="0" borderId="5" xfId="0" applyFont="1" applyBorder="1" applyProtection="1">
      <protection locked="0"/>
    </xf>
    <xf numFmtId="0" fontId="3" fillId="0" borderId="1" xfId="0" applyFont="1" applyBorder="1" applyProtection="1">
      <protection locked="0"/>
    </xf>
    <xf numFmtId="0" fontId="1" fillId="0" borderId="1" xfId="0" applyFont="1" applyBorder="1" applyProtection="1">
      <protection locked="0"/>
    </xf>
    <xf numFmtId="4" fontId="4" fillId="5" borderId="5" xfId="1" applyNumberFormat="1" applyFont="1" applyFill="1" applyBorder="1" applyAlignment="1" applyProtection="1">
      <alignment vertical="center" wrapText="1"/>
    </xf>
    <xf numFmtId="4" fontId="4" fillId="3" borderId="5" xfId="1" applyNumberFormat="1" applyFont="1" applyFill="1" applyBorder="1" applyAlignment="1" applyProtection="1">
      <alignment vertical="center" wrapText="1"/>
    </xf>
    <xf numFmtId="4" fontId="4" fillId="6" borderId="5" xfId="1" applyNumberFormat="1" applyFont="1" applyFill="1" applyBorder="1" applyAlignment="1" applyProtection="1">
      <alignment vertical="center" wrapText="1"/>
    </xf>
    <xf numFmtId="164" fontId="1" fillId="0" borderId="0" xfId="0" applyNumberFormat="1" applyFont="1" applyProtection="1">
      <protection locked="0"/>
    </xf>
    <xf numFmtId="164" fontId="0" fillId="6" borderId="0" xfId="0" applyNumberFormat="1" applyFill="1" applyProtection="1">
      <protection locked="0"/>
    </xf>
    <xf numFmtId="0" fontId="1" fillId="0" borderId="0" xfId="0" applyFont="1" applyProtection="1">
      <protection locked="0"/>
    </xf>
    <xf numFmtId="0" fontId="0" fillId="0" borderId="5" xfId="0" applyBorder="1" applyAlignment="1">
      <alignment horizontal="center"/>
    </xf>
    <xf numFmtId="0" fontId="0" fillId="0" borderId="5" xfId="0" applyBorder="1" applyAlignment="1" applyProtection="1">
      <alignment horizontal="center"/>
      <protection locked="0"/>
    </xf>
    <xf numFmtId="0" fontId="3" fillId="6" borderId="5" xfId="0" applyFont="1" applyFill="1" applyBorder="1" applyAlignment="1">
      <alignment horizontal="center" vertical="center"/>
    </xf>
    <xf numFmtId="164" fontId="0" fillId="0" borderId="8" xfId="0" applyNumberFormat="1" applyBorder="1" applyAlignment="1">
      <alignment horizontal="center"/>
    </xf>
    <xf numFmtId="0" fontId="3" fillId="3" borderId="5" xfId="0" applyFont="1" applyFill="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3" fillId="5" borderId="5" xfId="0" applyFont="1" applyFill="1" applyBorder="1" applyAlignment="1">
      <alignment horizontal="center" vertical="center"/>
    </xf>
    <xf numFmtId="0" fontId="1" fillId="2" borderId="5" xfId="0" applyFont="1" applyFill="1" applyBorder="1" applyAlignment="1">
      <alignment horizontal="center" vertical="center" wrapText="1"/>
    </xf>
    <xf numFmtId="10" fontId="9" fillId="0" borderId="4" xfId="0" applyNumberFormat="1" applyFont="1" applyBorder="1" applyAlignment="1">
      <alignment vertical="center" wrapText="1"/>
    </xf>
    <xf numFmtId="10" fontId="9" fillId="0" borderId="0" xfId="0" applyNumberFormat="1" applyFont="1" applyProtection="1">
      <protection locked="0"/>
    </xf>
    <xf numFmtId="164" fontId="1" fillId="6" borderId="1" xfId="0" applyNumberFormat="1" applyFont="1" applyFill="1" applyBorder="1" applyProtection="1">
      <protection locked="0"/>
    </xf>
    <xf numFmtId="164" fontId="0" fillId="6" borderId="0" xfId="0" applyNumberFormat="1" applyFill="1"/>
    <xf numFmtId="164" fontId="1" fillId="3" borderId="1" xfId="0" applyNumberFormat="1" applyFont="1" applyFill="1" applyBorder="1" applyProtection="1">
      <protection locked="0"/>
    </xf>
    <xf numFmtId="0" fontId="3" fillId="0" borderId="0" xfId="0" applyFont="1"/>
    <xf numFmtId="0" fontId="3" fillId="0" borderId="0" xfId="0" applyFont="1" applyAlignment="1">
      <alignment vertical="center"/>
    </xf>
    <xf numFmtId="165" fontId="3" fillId="7" borderId="1" xfId="0" applyNumberFormat="1" applyFont="1" applyFill="1" applyBorder="1" applyAlignment="1">
      <alignment vertical="center" wrapText="1"/>
    </xf>
    <xf numFmtId="0" fontId="4" fillId="7" borderId="1" xfId="0" applyFont="1" applyFill="1" applyBorder="1" applyAlignment="1">
      <alignment vertical="center"/>
    </xf>
    <xf numFmtId="0" fontId="4" fillId="8" borderId="1" xfId="0" applyFont="1" applyFill="1" applyBorder="1" applyAlignment="1">
      <alignment vertical="center"/>
    </xf>
    <xf numFmtId="164" fontId="4" fillId="9" borderId="1" xfId="0" applyNumberFormat="1" applyFont="1" applyFill="1" applyBorder="1" applyAlignment="1">
      <alignment vertical="center"/>
    </xf>
    <xf numFmtId="4" fontId="4" fillId="7" borderId="1" xfId="1" applyNumberFormat="1" applyFont="1" applyFill="1" applyBorder="1" applyAlignment="1" applyProtection="1">
      <alignment vertical="center" wrapText="1"/>
    </xf>
    <xf numFmtId="4" fontId="4" fillId="8" borderId="1" xfId="1" applyNumberFormat="1" applyFont="1" applyFill="1" applyBorder="1" applyAlignment="1" applyProtection="1">
      <alignment vertical="center" wrapText="1"/>
    </xf>
    <xf numFmtId="4" fontId="4" fillId="9" borderId="1" xfId="1" applyNumberFormat="1" applyFont="1" applyFill="1" applyBorder="1" applyAlignment="1" applyProtection="1">
      <alignment vertical="center" wrapText="1"/>
    </xf>
    <xf numFmtId="10" fontId="9" fillId="0" borderId="0" xfId="0" applyNumberFormat="1" applyFont="1" applyAlignment="1">
      <alignment vertical="center" wrapText="1"/>
    </xf>
    <xf numFmtId="10" fontId="9" fillId="0" borderId="0" xfId="0" applyNumberFormat="1" applyFont="1" applyAlignment="1" applyProtection="1">
      <alignment vertical="center" wrapText="1"/>
      <protection locked="0"/>
    </xf>
    <xf numFmtId="164" fontId="9" fillId="0" borderId="0" xfId="0" applyNumberFormat="1" applyFont="1" applyProtection="1">
      <protection locked="0"/>
    </xf>
    <xf numFmtId="10" fontId="3" fillId="0" borderId="1" xfId="0" applyNumberFormat="1" applyFont="1" applyBorder="1" applyProtection="1">
      <protection locked="0"/>
    </xf>
    <xf numFmtId="164" fontId="1" fillId="0" borderId="1" xfId="0" applyNumberFormat="1" applyFont="1" applyBorder="1"/>
    <xf numFmtId="164" fontId="1" fillId="8" borderId="1" xfId="0" applyNumberFormat="1" applyFont="1" applyFill="1" applyBorder="1" applyProtection="1">
      <protection locked="0"/>
    </xf>
    <xf numFmtId="164" fontId="1" fillId="0" borderId="1" xfId="0" applyNumberFormat="1" applyFont="1" applyBorder="1" applyProtection="1">
      <protection locked="0"/>
    </xf>
    <xf numFmtId="164" fontId="1" fillId="9" borderId="1" xfId="0" applyNumberFormat="1" applyFont="1" applyFill="1" applyBorder="1" applyProtection="1">
      <protection locked="0"/>
    </xf>
    <xf numFmtId="165" fontId="3" fillId="0" borderId="1" xfId="0" applyNumberFormat="1" applyFont="1" applyBorder="1"/>
    <xf numFmtId="0" fontId="7" fillId="2" borderId="5" xfId="0" applyFont="1" applyFill="1" applyBorder="1" applyAlignment="1" applyProtection="1">
      <alignment horizontal="center"/>
      <protection locked="0"/>
    </xf>
    <xf numFmtId="0" fontId="7" fillId="2" borderId="6"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4" borderId="5" xfId="0" applyFont="1" applyFill="1" applyBorder="1" applyAlignment="1" applyProtection="1">
      <alignment horizontal="center" wrapText="1"/>
      <protection locked="0"/>
    </xf>
    <xf numFmtId="0" fontId="7" fillId="4" borderId="6" xfId="0" applyFont="1" applyFill="1" applyBorder="1" applyAlignment="1" applyProtection="1">
      <alignment horizontal="center" wrapText="1"/>
      <protection locked="0"/>
    </xf>
    <xf numFmtId="0" fontId="7" fillId="4" borderId="7" xfId="0" applyFont="1" applyFill="1" applyBorder="1" applyAlignment="1" applyProtection="1">
      <alignment horizontal="center" wrapText="1"/>
      <protection locked="0"/>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57A31-82FF-4D38-B224-6E4F1AD35346}">
  <dimension ref="B1:B14"/>
  <sheetViews>
    <sheetView workbookViewId="0">
      <selection activeCell="B18" sqref="B18"/>
    </sheetView>
  </sheetViews>
  <sheetFormatPr defaultRowHeight="14.45"/>
  <cols>
    <col min="1" max="1" width="4.85546875" customWidth="1"/>
    <col min="2" max="2" width="107.28515625" style="1" customWidth="1"/>
  </cols>
  <sheetData>
    <row r="1" spans="2:2">
      <c r="B1" s="60" t="s">
        <v>0</v>
      </c>
    </row>
    <row r="2" spans="2:2">
      <c r="B2" s="59" t="s">
        <v>1</v>
      </c>
    </row>
    <row r="3" spans="2:2">
      <c r="B3" s="59" t="s">
        <v>2</v>
      </c>
    </row>
    <row r="4" spans="2:2" ht="15.75" customHeight="1">
      <c r="B4" s="59" t="s">
        <v>3</v>
      </c>
    </row>
    <row r="5" spans="2:2" ht="15.75" customHeight="1">
      <c r="B5" s="59" t="s">
        <v>4</v>
      </c>
    </row>
    <row r="6" spans="2:2" ht="28.9">
      <c r="B6" s="9" t="s">
        <v>5</v>
      </c>
    </row>
    <row r="7" spans="2:2">
      <c r="B7" s="1" t="s">
        <v>6</v>
      </c>
    </row>
    <row r="9" spans="2:2">
      <c r="B9" s="61" t="s">
        <v>7</v>
      </c>
    </row>
    <row r="10" spans="2:2">
      <c r="B10" s="8" t="s">
        <v>8</v>
      </c>
    </row>
    <row r="11" spans="2:2">
      <c r="B11" s="8" t="s">
        <v>9</v>
      </c>
    </row>
    <row r="12" spans="2:2">
      <c r="B12" s="8" t="s">
        <v>10</v>
      </c>
    </row>
    <row r="13" spans="2:2">
      <c r="B13" s="8"/>
    </row>
    <row r="14" spans="2:2">
      <c r="B14" s="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1150-A5D1-40EC-B68F-7DED69EDF55C}">
  <dimension ref="A1:AP80"/>
  <sheetViews>
    <sheetView tabSelected="1" topLeftCell="A2" zoomScale="70" zoomScaleNormal="70" workbookViewId="0">
      <selection activeCell="E24" sqref="E24"/>
    </sheetView>
  </sheetViews>
  <sheetFormatPr defaultColWidth="8.85546875" defaultRowHeight="15" customHeight="1"/>
  <cols>
    <col min="1" max="1" width="132.42578125" style="2" bestFit="1" customWidth="1"/>
    <col min="2" max="2" width="14.28515625" style="2" customWidth="1"/>
    <col min="3" max="3" width="38.42578125" style="3" customWidth="1"/>
    <col min="4" max="4" width="41.140625" style="3" bestFit="1" customWidth="1"/>
    <col min="5" max="5" width="67.7109375" style="3" bestFit="1" customWidth="1"/>
    <col min="6" max="6" width="34.28515625" style="2" customWidth="1"/>
    <col min="7" max="7" width="110.5703125" style="2" bestFit="1" customWidth="1"/>
    <col min="8" max="8" width="28.28515625" style="2" bestFit="1" customWidth="1"/>
    <col min="9" max="9" width="82.28515625" style="2" bestFit="1" customWidth="1"/>
    <col min="10" max="10" width="38.7109375" bestFit="1" customWidth="1"/>
    <col min="11" max="11" width="22.42578125" bestFit="1" customWidth="1"/>
    <col min="12" max="12" width="38.28515625" style="3" bestFit="1" customWidth="1"/>
    <col min="13" max="13" width="83.28515625" bestFit="1" customWidth="1"/>
    <col min="14" max="14" width="56.7109375" bestFit="1" customWidth="1"/>
    <col min="15" max="15" width="22.85546875" bestFit="1" customWidth="1"/>
    <col min="42" max="16384" width="8.85546875" style="2"/>
  </cols>
  <sheetData>
    <row r="1" spans="1:42" ht="36.6" customHeight="1">
      <c r="A1" s="105" t="s">
        <v>11</v>
      </c>
      <c r="B1" s="106"/>
      <c r="C1" s="106"/>
      <c r="D1" s="106"/>
      <c r="E1" s="106"/>
      <c r="F1" s="107"/>
      <c r="G1" s="108" t="s">
        <v>12</v>
      </c>
      <c r="H1" s="109"/>
      <c r="I1" s="109"/>
      <c r="J1" s="109"/>
      <c r="K1" s="109"/>
      <c r="L1" s="109"/>
      <c r="M1" s="109"/>
      <c r="N1" s="109"/>
      <c r="O1" s="110"/>
      <c r="AO1" s="2"/>
    </row>
    <row r="2" spans="1:42" s="5" customFormat="1" ht="57.6" customHeight="1">
      <c r="A2" s="28" t="s">
        <v>13</v>
      </c>
      <c r="B2" s="28" t="s">
        <v>14</v>
      </c>
      <c r="C2" s="29" t="s">
        <v>15</v>
      </c>
      <c r="D2" s="29" t="s">
        <v>16</v>
      </c>
      <c r="E2" s="29" t="s">
        <v>17</v>
      </c>
      <c r="F2" s="81" t="s">
        <v>18</v>
      </c>
      <c r="G2" s="26" t="s">
        <v>19</v>
      </c>
      <c r="H2" s="26" t="s">
        <v>20</v>
      </c>
      <c r="I2" s="26" t="s">
        <v>21</v>
      </c>
      <c r="J2" s="27" t="s">
        <v>15</v>
      </c>
      <c r="K2" s="27" t="s">
        <v>22</v>
      </c>
      <c r="L2" s="27" t="s">
        <v>16</v>
      </c>
      <c r="M2" s="27" t="s">
        <v>17</v>
      </c>
      <c r="N2" s="27" t="s">
        <v>23</v>
      </c>
      <c r="O2" s="26" t="s">
        <v>24</v>
      </c>
    </row>
    <row r="3" spans="1:42" customFormat="1" ht="15" customHeight="1">
      <c r="A3" s="30" t="s">
        <v>25</v>
      </c>
      <c r="B3" s="30"/>
      <c r="C3" s="31"/>
      <c r="D3" s="31"/>
      <c r="E3" s="31"/>
      <c r="F3" s="80"/>
      <c r="G3" s="40" t="s">
        <v>25</v>
      </c>
      <c r="H3" s="40"/>
      <c r="I3" s="40"/>
      <c r="J3" s="40"/>
      <c r="K3" s="41"/>
      <c r="L3" s="41"/>
      <c r="M3" s="41"/>
      <c r="N3" s="41"/>
      <c r="O3" s="40"/>
    </row>
    <row r="4" spans="1:42" ht="14.45">
      <c r="A4" s="15"/>
      <c r="B4" s="15"/>
      <c r="C4" s="62"/>
      <c r="D4" s="62"/>
      <c r="E4" s="14"/>
      <c r="F4" s="74"/>
      <c r="G4" s="15"/>
      <c r="H4" s="15"/>
      <c r="I4" s="15"/>
      <c r="J4" s="62"/>
      <c r="K4" s="13"/>
      <c r="L4" s="13"/>
      <c r="M4" s="13"/>
      <c r="N4" s="15"/>
      <c r="O4" s="15"/>
      <c r="AP4"/>
    </row>
    <row r="5" spans="1:42" ht="14.45">
      <c r="A5" s="15"/>
      <c r="B5" s="15"/>
      <c r="C5" s="62"/>
      <c r="D5" s="62"/>
      <c r="E5" s="14"/>
      <c r="F5" s="74"/>
      <c r="G5" s="15"/>
      <c r="H5" s="15"/>
      <c r="I5" s="15"/>
      <c r="J5" s="62"/>
      <c r="K5" s="13"/>
      <c r="L5" s="13"/>
      <c r="M5" s="13"/>
      <c r="N5" s="13"/>
      <c r="O5" s="15"/>
      <c r="AP5"/>
    </row>
    <row r="6" spans="1:42" ht="14.45">
      <c r="A6" s="15"/>
      <c r="B6" s="15"/>
      <c r="C6" s="62"/>
      <c r="D6" s="62"/>
      <c r="E6" s="14"/>
      <c r="F6" s="74"/>
      <c r="G6" s="15"/>
      <c r="H6" s="15"/>
      <c r="I6" s="15"/>
      <c r="J6" s="62"/>
      <c r="K6" s="13"/>
      <c r="L6" s="13"/>
      <c r="M6" s="13"/>
      <c r="N6" s="15"/>
      <c r="O6" s="15"/>
      <c r="AP6"/>
    </row>
    <row r="7" spans="1:42" ht="14.45">
      <c r="A7" s="15"/>
      <c r="B7" s="15"/>
      <c r="C7" s="62"/>
      <c r="D7" s="62"/>
      <c r="E7" s="14"/>
      <c r="F7" s="74"/>
      <c r="G7" s="15"/>
      <c r="H7" s="15"/>
      <c r="I7" s="15"/>
      <c r="J7" s="62"/>
      <c r="K7" s="13"/>
      <c r="L7" s="13"/>
      <c r="M7" s="13"/>
      <c r="N7" s="15"/>
      <c r="O7" s="15"/>
      <c r="AP7"/>
    </row>
    <row r="8" spans="1:42" ht="14.45">
      <c r="A8" s="16"/>
      <c r="B8" s="15"/>
      <c r="C8" s="62"/>
      <c r="D8" s="62"/>
      <c r="E8" s="14"/>
      <c r="F8" s="74"/>
      <c r="G8" s="16"/>
      <c r="H8" s="15"/>
      <c r="I8" s="15"/>
      <c r="J8" s="62"/>
      <c r="K8" s="13"/>
      <c r="L8" s="13"/>
      <c r="M8" s="13"/>
      <c r="N8" s="16"/>
      <c r="O8" s="15"/>
      <c r="AP8"/>
    </row>
    <row r="9" spans="1:42" ht="14.45">
      <c r="A9" s="15"/>
      <c r="B9" s="15"/>
      <c r="C9" s="62"/>
      <c r="D9" s="62"/>
      <c r="E9" s="14"/>
      <c r="F9" s="74"/>
      <c r="G9" s="15"/>
      <c r="H9" s="15"/>
      <c r="I9" s="15"/>
      <c r="J9" s="62"/>
      <c r="K9" s="13"/>
      <c r="L9" s="13"/>
      <c r="M9" s="13"/>
      <c r="N9" s="15"/>
      <c r="O9" s="15"/>
      <c r="AP9"/>
    </row>
    <row r="10" spans="1:42" ht="14.45">
      <c r="A10" s="15"/>
      <c r="B10" s="15"/>
      <c r="C10" s="62"/>
      <c r="D10" s="62"/>
      <c r="E10" s="14"/>
      <c r="F10" s="74"/>
      <c r="G10" s="15"/>
      <c r="H10" s="15"/>
      <c r="I10" s="15"/>
      <c r="J10" s="62"/>
      <c r="K10" s="13"/>
      <c r="L10" s="13"/>
      <c r="M10" s="13"/>
      <c r="N10" s="15"/>
      <c r="O10" s="15"/>
      <c r="AP10"/>
    </row>
    <row r="11" spans="1:42" ht="14.45">
      <c r="A11" s="15"/>
      <c r="B11" s="15"/>
      <c r="C11" s="62"/>
      <c r="D11" s="62"/>
      <c r="E11" s="14"/>
      <c r="F11" s="74"/>
      <c r="G11" s="15"/>
      <c r="H11" s="15"/>
      <c r="I11" s="15"/>
      <c r="J11" s="62"/>
      <c r="K11" s="13"/>
      <c r="L11" s="13"/>
      <c r="M11" s="13"/>
      <c r="N11" s="15"/>
      <c r="O11" s="15"/>
      <c r="AP11"/>
    </row>
    <row r="12" spans="1:42" ht="14.45">
      <c r="A12" s="15"/>
      <c r="B12" s="15"/>
      <c r="C12" s="62"/>
      <c r="D12" s="62"/>
      <c r="E12" s="14"/>
      <c r="F12" s="74"/>
      <c r="G12" s="15"/>
      <c r="H12" s="15"/>
      <c r="I12" s="15"/>
      <c r="J12" s="62"/>
      <c r="K12" s="13"/>
      <c r="L12" s="13"/>
      <c r="M12" s="13"/>
      <c r="N12" s="15"/>
      <c r="O12" s="15"/>
      <c r="AP12"/>
    </row>
    <row r="13" spans="1:42" ht="14.45">
      <c r="A13" s="15"/>
      <c r="B13" s="15"/>
      <c r="C13" s="13"/>
      <c r="D13" s="13"/>
      <c r="E13" s="14"/>
      <c r="F13" s="74"/>
      <c r="G13" s="15"/>
      <c r="H13" s="15"/>
      <c r="I13" s="15"/>
      <c r="J13" s="15"/>
      <c r="K13" s="13"/>
      <c r="L13" s="13"/>
      <c r="M13" s="13"/>
      <c r="N13" s="15"/>
      <c r="O13" s="15"/>
      <c r="AP13"/>
    </row>
    <row r="14" spans="1:42" s="6" customFormat="1" ht="14.45">
      <c r="A14" s="30" t="s">
        <v>26</v>
      </c>
      <c r="B14" s="32"/>
      <c r="C14" s="33">
        <f>SUM(C4:C13)</f>
        <v>0</v>
      </c>
      <c r="D14" s="33">
        <f>SUM(D4:D13)</f>
        <v>0</v>
      </c>
      <c r="E14" s="33">
        <f>SUM(E4:E13)</f>
        <v>0</v>
      </c>
      <c r="F14" s="80"/>
      <c r="G14" s="40" t="s">
        <v>26</v>
      </c>
      <c r="H14" s="42"/>
      <c r="I14" s="42"/>
      <c r="J14" s="89">
        <f>SUM(J4:J12)</f>
        <v>0</v>
      </c>
      <c r="K14" s="43">
        <f>SUM(K4:K13)</f>
        <v>0</v>
      </c>
      <c r="L14" s="43">
        <f>SUM(L4:L13)</f>
        <v>0</v>
      </c>
      <c r="M14" s="43">
        <f>SUM(M4:M13)</f>
        <v>0</v>
      </c>
      <c r="N14" s="43"/>
      <c r="O14" s="40"/>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4.45">
      <c r="A15" s="12"/>
      <c r="B15" s="12"/>
      <c r="C15" s="14"/>
      <c r="D15" s="14"/>
      <c r="E15" s="13"/>
      <c r="F15" s="73"/>
      <c r="G15" s="12"/>
      <c r="H15" s="12"/>
      <c r="I15" s="12"/>
      <c r="J15" s="12"/>
      <c r="K15" s="14"/>
      <c r="L15" s="14"/>
      <c r="M15" s="13"/>
      <c r="N15" s="13"/>
      <c r="O15" s="12"/>
      <c r="AP15"/>
    </row>
    <row r="16" spans="1:42" s="4" customFormat="1" ht="15" customHeight="1">
      <c r="A16" s="19" t="s">
        <v>27</v>
      </c>
      <c r="B16" s="19"/>
      <c r="C16" s="20"/>
      <c r="D16" s="20"/>
      <c r="E16" s="86" t="s">
        <v>28</v>
      </c>
      <c r="F16" s="77"/>
      <c r="G16" s="45" t="s">
        <v>29</v>
      </c>
      <c r="H16" s="45"/>
      <c r="I16" s="45"/>
      <c r="J16" s="45"/>
      <c r="K16" s="46"/>
      <c r="L16" s="46"/>
      <c r="M16" s="101" t="s">
        <v>28</v>
      </c>
      <c r="N16" s="47"/>
      <c r="O16" s="45"/>
    </row>
    <row r="17" spans="1:42" customFormat="1" ht="14.45">
      <c r="A17" s="15"/>
      <c r="B17" s="15"/>
      <c r="C17" s="62"/>
      <c r="D17" s="62"/>
      <c r="E17" s="13"/>
      <c r="F17" s="78"/>
      <c r="G17" s="15"/>
      <c r="H17" s="15"/>
      <c r="I17" s="15"/>
      <c r="J17" s="62"/>
      <c r="K17" s="62"/>
      <c r="L17" s="62"/>
      <c r="M17" s="13"/>
      <c r="N17" s="15"/>
      <c r="O17" s="24"/>
    </row>
    <row r="18" spans="1:42" s="4" customFormat="1" ht="14.45">
      <c r="A18" s="15"/>
      <c r="B18" s="15"/>
      <c r="C18" s="62"/>
      <c r="D18" s="62"/>
      <c r="F18" s="78"/>
      <c r="G18" s="15"/>
      <c r="H18" s="15"/>
      <c r="I18" s="15"/>
      <c r="J18" s="62"/>
      <c r="K18" s="62"/>
      <c r="L18" s="62"/>
      <c r="M18" s="13"/>
      <c r="N18" s="15"/>
      <c r="O18" s="24"/>
    </row>
    <row r="19" spans="1:42" s="4" customFormat="1" ht="14.45">
      <c r="A19" s="12"/>
      <c r="B19" s="15"/>
      <c r="C19" s="62"/>
      <c r="D19" s="62"/>
      <c r="E19" s="13"/>
      <c r="F19" s="78"/>
      <c r="G19" s="15"/>
      <c r="H19" s="15"/>
      <c r="I19" s="15"/>
      <c r="J19" s="62"/>
      <c r="K19" s="62"/>
      <c r="L19" s="62"/>
      <c r="M19" s="13"/>
      <c r="N19" s="15"/>
      <c r="O19" s="24"/>
    </row>
    <row r="20" spans="1:42" s="4" customFormat="1" ht="14.45">
      <c r="A20" s="15"/>
      <c r="B20" s="15"/>
      <c r="C20" s="62"/>
      <c r="D20" s="62"/>
      <c r="E20" s="13"/>
      <c r="F20" s="79"/>
      <c r="G20" s="15"/>
      <c r="H20" s="15"/>
      <c r="I20" s="25"/>
      <c r="J20" s="62"/>
      <c r="K20" s="62"/>
      <c r="L20" s="62"/>
      <c r="M20" s="13"/>
      <c r="N20" s="15"/>
      <c r="O20" s="24"/>
    </row>
    <row r="21" spans="1:42" s="4" customFormat="1" ht="14.45">
      <c r="A21" s="15"/>
      <c r="B21" s="15"/>
      <c r="C21" s="62"/>
      <c r="D21" s="62"/>
      <c r="E21" s="13"/>
      <c r="F21" s="74"/>
      <c r="G21" s="12"/>
      <c r="H21" s="15"/>
      <c r="I21" s="25"/>
      <c r="J21" s="62"/>
      <c r="K21" s="62"/>
      <c r="L21" s="62"/>
      <c r="M21" s="13"/>
      <c r="N21" s="15"/>
      <c r="O21" s="24"/>
    </row>
    <row r="22" spans="1:42" s="4" customFormat="1" ht="14.45">
      <c r="A22" s="15"/>
      <c r="B22" s="15"/>
      <c r="C22" s="13"/>
      <c r="D22" s="13"/>
      <c r="E22" s="13"/>
      <c r="F22" s="74"/>
      <c r="G22" s="15"/>
      <c r="H22" s="15"/>
      <c r="I22" s="15"/>
      <c r="J22" s="62"/>
      <c r="K22" s="62"/>
      <c r="L22" s="62"/>
      <c r="M22" s="13"/>
      <c r="N22" s="15"/>
      <c r="O22" s="24"/>
    </row>
    <row r="23" spans="1:42" s="4" customFormat="1" ht="14.45">
      <c r="A23" s="15"/>
      <c r="B23" s="15"/>
      <c r="C23" s="13"/>
      <c r="D23" s="13"/>
      <c r="E23" s="13"/>
      <c r="F23" s="74"/>
      <c r="G23" s="15"/>
      <c r="H23" s="15"/>
      <c r="I23" s="15"/>
      <c r="J23" s="62"/>
      <c r="K23" s="62"/>
      <c r="L23" s="62"/>
      <c r="M23" s="13"/>
      <c r="N23" s="15"/>
      <c r="O23" s="15"/>
    </row>
    <row r="24" spans="1:42" ht="14.45">
      <c r="A24" s="15"/>
      <c r="B24" s="15"/>
      <c r="C24" s="13"/>
      <c r="D24" s="13"/>
      <c r="E24" s="14"/>
      <c r="F24" s="74"/>
      <c r="G24" s="15"/>
      <c r="H24" s="15"/>
      <c r="I24" s="15"/>
      <c r="J24" s="13"/>
      <c r="K24" s="13"/>
      <c r="L24" s="13"/>
      <c r="M24" s="13"/>
      <c r="N24" s="15"/>
      <c r="O24" s="15"/>
      <c r="AP24"/>
    </row>
    <row r="25" spans="1:42" ht="14.45">
      <c r="A25" s="19" t="s">
        <v>30</v>
      </c>
      <c r="B25" s="21"/>
      <c r="C25" s="22">
        <f>SUM(C17:C24)</f>
        <v>0</v>
      </c>
      <c r="D25" s="22">
        <f>SUM(D17:D24)</f>
        <v>0</v>
      </c>
      <c r="E25" s="22">
        <f>IF(SUM(E17:E24)&gt;0,0,0)</f>
        <v>0</v>
      </c>
      <c r="F25" s="77"/>
      <c r="G25" s="45" t="s">
        <v>30</v>
      </c>
      <c r="H25" s="48"/>
      <c r="I25" s="48"/>
      <c r="J25" s="49">
        <f>SUM(J17:J24)</f>
        <v>0</v>
      </c>
      <c r="K25" s="49">
        <f>SUM(K17:K24)</f>
        <v>0</v>
      </c>
      <c r="L25" s="49">
        <f>SUM(L17:L24)</f>
        <v>0</v>
      </c>
      <c r="M25" s="49">
        <f>IF(SUM(M17:M24)&gt;0,0,0)</f>
        <v>0</v>
      </c>
      <c r="N25" s="49"/>
      <c r="O25" s="45"/>
      <c r="AP25"/>
    </row>
    <row r="26" spans="1:42" ht="14.45">
      <c r="A26" s="12"/>
      <c r="B26" s="12"/>
      <c r="C26" s="14"/>
      <c r="D26" s="14"/>
      <c r="E26" s="13"/>
      <c r="F26" s="73"/>
      <c r="G26" s="12"/>
      <c r="H26" s="12"/>
      <c r="I26" s="12"/>
      <c r="J26" s="12"/>
      <c r="K26" s="14"/>
      <c r="L26" s="14"/>
      <c r="M26" s="102"/>
      <c r="N26" s="13"/>
      <c r="O26" s="12"/>
      <c r="AP26"/>
    </row>
    <row r="27" spans="1:42" ht="14.45">
      <c r="A27" s="35" t="s">
        <v>31</v>
      </c>
      <c r="B27" s="35"/>
      <c r="C27" s="37"/>
      <c r="D27" s="37"/>
      <c r="E27" s="84" t="s">
        <v>32</v>
      </c>
      <c r="F27" s="75"/>
      <c r="G27" s="51" t="s">
        <v>33</v>
      </c>
      <c r="H27" s="51"/>
      <c r="I27" s="51"/>
      <c r="J27" s="51"/>
      <c r="K27" s="52"/>
      <c r="L27" s="52"/>
      <c r="M27" s="103" t="s">
        <v>32</v>
      </c>
      <c r="N27" s="53"/>
      <c r="O27" s="51"/>
      <c r="AP27"/>
    </row>
    <row r="28" spans="1:42" ht="14.45">
      <c r="A28" s="15"/>
      <c r="B28" s="15"/>
      <c r="C28" s="62"/>
      <c r="D28" s="62"/>
      <c r="E28" s="13"/>
      <c r="F28" s="73"/>
      <c r="G28" s="15"/>
      <c r="H28" s="15"/>
      <c r="I28" s="15"/>
      <c r="J28" s="62"/>
      <c r="K28" s="62"/>
      <c r="L28" s="13"/>
      <c r="M28" s="13"/>
      <c r="N28" s="15"/>
      <c r="O28" s="12"/>
      <c r="AP28"/>
    </row>
    <row r="29" spans="1:42" customFormat="1" ht="15" customHeight="1">
      <c r="A29" s="15"/>
      <c r="B29" s="15"/>
      <c r="C29" s="62"/>
      <c r="D29" s="62"/>
      <c r="E29" s="13"/>
      <c r="F29" s="74"/>
      <c r="G29" s="15"/>
      <c r="H29" s="15"/>
      <c r="I29" s="15"/>
      <c r="J29" s="62"/>
      <c r="K29" s="62"/>
      <c r="L29" s="62"/>
      <c r="M29" s="13"/>
      <c r="N29" s="15"/>
      <c r="O29" s="15"/>
    </row>
    <row r="30" spans="1:42" customFormat="1" ht="14.45">
      <c r="A30" s="15"/>
      <c r="B30" s="15"/>
      <c r="C30" s="13"/>
      <c r="D30" s="13"/>
      <c r="E30" s="13"/>
      <c r="F30" s="74"/>
      <c r="G30" s="15"/>
      <c r="H30" s="15"/>
      <c r="I30" s="15"/>
      <c r="J30" s="15"/>
      <c r="K30" s="13"/>
      <c r="L30" s="13"/>
      <c r="M30" s="13"/>
      <c r="N30" s="13"/>
      <c r="O30" s="15"/>
    </row>
    <row r="31" spans="1:42" customFormat="1" ht="15" customHeight="1">
      <c r="A31" s="35" t="s">
        <v>34</v>
      </c>
      <c r="B31" s="38"/>
      <c r="C31" s="39">
        <f>SUM(C28:C30)</f>
        <v>0</v>
      </c>
      <c r="D31" s="39">
        <f>SUM(D28:D30)</f>
        <v>0</v>
      </c>
      <c r="E31" s="39">
        <f>IF(SUM(E28:E30)&gt;1500,1500,SUM(E28:E30))</f>
        <v>0</v>
      </c>
      <c r="F31" s="75"/>
      <c r="G31" s="51" t="s">
        <v>34</v>
      </c>
      <c r="H31" s="54"/>
      <c r="I31" s="54"/>
      <c r="J31" s="55">
        <f>SUM(J28:J30)</f>
        <v>0</v>
      </c>
      <c r="K31" s="55">
        <f>SUM(K28:K30)</f>
        <v>0</v>
      </c>
      <c r="L31" s="55">
        <f>SUM(L28:L30)</f>
        <v>0</v>
      </c>
      <c r="M31" s="55">
        <f>IF(SUM(M28:M30)&gt;1500,1500,SUM(M28:M30))</f>
        <v>0</v>
      </c>
      <c r="N31" s="55"/>
      <c r="O31" s="51"/>
    </row>
    <row r="32" spans="1:42" customFormat="1" ht="14.45">
      <c r="C32" s="11"/>
      <c r="D32" s="11"/>
      <c r="F32" s="76"/>
      <c r="L32" s="11"/>
      <c r="M32" s="11"/>
      <c r="N32" s="11"/>
    </row>
    <row r="33" spans="1:42" ht="14.45">
      <c r="A33" s="17" t="s">
        <v>35</v>
      </c>
      <c r="B33" s="17"/>
      <c r="C33" s="18" t="s">
        <v>36</v>
      </c>
      <c r="D33" s="58" t="s">
        <v>37</v>
      </c>
      <c r="E33" s="64" t="s">
        <v>38</v>
      </c>
      <c r="F33" s="63"/>
      <c r="G33" s="87"/>
      <c r="H33" s="87"/>
      <c r="I33" s="17" t="s">
        <v>35</v>
      </c>
      <c r="J33" s="18" t="s">
        <v>39</v>
      </c>
      <c r="K33" s="66" t="s">
        <v>40</v>
      </c>
      <c r="L33" s="65" t="s">
        <v>37</v>
      </c>
      <c r="M33" s="99" t="s">
        <v>41</v>
      </c>
      <c r="N33" s="83"/>
      <c r="O33" s="10"/>
      <c r="AP33"/>
    </row>
    <row r="34" spans="1:42" ht="14.45">
      <c r="A34" s="30" t="s">
        <v>42</v>
      </c>
      <c r="B34" s="30"/>
      <c r="C34" s="34">
        <f>C14</f>
        <v>0</v>
      </c>
      <c r="D34" s="67">
        <f>D14</f>
        <v>0</v>
      </c>
      <c r="E34" s="67">
        <f>E14</f>
        <v>0</v>
      </c>
      <c r="F34" s="82"/>
      <c r="G34" s="88"/>
      <c r="H34" s="88"/>
      <c r="I34" s="40" t="s">
        <v>42</v>
      </c>
      <c r="J34" s="90">
        <f>J14</f>
        <v>0</v>
      </c>
      <c r="K34" s="44">
        <f>K14</f>
        <v>0</v>
      </c>
      <c r="L34" s="44">
        <f>L14</f>
        <v>0</v>
      </c>
      <c r="M34" s="93">
        <f>M14</f>
        <v>0</v>
      </c>
      <c r="N34" s="96"/>
      <c r="O34" s="97"/>
      <c r="AP34"/>
    </row>
    <row r="35" spans="1:42" ht="14.45">
      <c r="A35" s="19" t="s">
        <v>43</v>
      </c>
      <c r="B35" s="19"/>
      <c r="C35" s="23">
        <f>C25</f>
        <v>0</v>
      </c>
      <c r="D35" s="68">
        <f>D25</f>
        <v>0</v>
      </c>
      <c r="E35" s="68">
        <f>E25</f>
        <v>0</v>
      </c>
      <c r="F35" s="82" t="str">
        <f>IF(E35&gt;D37*0.35,"Te Hoog nakijken","")</f>
        <v/>
      </c>
      <c r="G35" s="88"/>
      <c r="H35" s="88"/>
      <c r="I35" s="45" t="s">
        <v>43</v>
      </c>
      <c r="J35" s="91">
        <f>J25</f>
        <v>0</v>
      </c>
      <c r="K35" s="50">
        <f>K25</f>
        <v>0</v>
      </c>
      <c r="L35" s="50">
        <f>L25</f>
        <v>0</v>
      </c>
      <c r="M35" s="94">
        <f>M25</f>
        <v>0</v>
      </c>
      <c r="N35" s="82" t="str">
        <f>IF(M35&gt;L37*0.35,"Te Hoog nakijken","")</f>
        <v/>
      </c>
      <c r="O35" s="97"/>
      <c r="AP35"/>
    </row>
    <row r="36" spans="1:42" ht="14.45">
      <c r="A36" s="35" t="s">
        <v>44</v>
      </c>
      <c r="B36" s="35"/>
      <c r="C36" s="36">
        <f>C31</f>
        <v>0</v>
      </c>
      <c r="D36" s="69">
        <f>D31</f>
        <v>0</v>
      </c>
      <c r="E36" s="69">
        <f>E31</f>
        <v>0</v>
      </c>
      <c r="F36" s="82" t="str">
        <f>IF(E36&gt;D37*0.1,"Te Hoog nakijken","")</f>
        <v/>
      </c>
      <c r="G36" s="88"/>
      <c r="H36" s="88"/>
      <c r="I36" s="51" t="s">
        <v>44</v>
      </c>
      <c r="J36" s="92">
        <f>J31</f>
        <v>0</v>
      </c>
      <c r="K36" s="56">
        <f>K31</f>
        <v>0</v>
      </c>
      <c r="L36" s="56">
        <f>L31</f>
        <v>0</v>
      </c>
      <c r="M36" s="95">
        <f>M31</f>
        <v>0</v>
      </c>
      <c r="N36" s="82" t="str">
        <f>IF(M36&gt;L37*0.1,"Te Hoog nakijken","")</f>
        <v/>
      </c>
      <c r="O36" s="97"/>
      <c r="AP36"/>
    </row>
    <row r="37" spans="1:42" ht="14.45">
      <c r="A37" s="17" t="s">
        <v>45</v>
      </c>
      <c r="B37" s="17"/>
      <c r="C37" s="18">
        <f>SUM(C34:C36)</f>
        <v>0</v>
      </c>
      <c r="D37" s="58">
        <f>SUM(D34:D36)</f>
        <v>0</v>
      </c>
      <c r="E37" s="18">
        <f>IF(SUM(E34:E36)&lt;=D37*0.75,SUM(E34:E36),D37*0.75)</f>
        <v>0</v>
      </c>
      <c r="F37" s="83"/>
      <c r="G37" s="87"/>
      <c r="H37" s="87"/>
      <c r="I37" s="17" t="s">
        <v>46</v>
      </c>
      <c r="J37" s="104">
        <f>SUM(J34:J36)</f>
        <v>0</v>
      </c>
      <c r="K37" s="18">
        <f>SUM(K34:K36)</f>
        <v>0</v>
      </c>
      <c r="L37" s="58">
        <f>SUM(L34:L36)</f>
        <v>0</v>
      </c>
      <c r="M37" s="18">
        <f>IF(SUM(M34:M36)&lt;=K38,SUM(M34:M36),K38)</f>
        <v>0</v>
      </c>
      <c r="N37" s="82" t="str">
        <f>IF(M37&gt;K38,"Te Hoog nakijken","")</f>
        <v/>
      </c>
      <c r="O37" s="98"/>
      <c r="AP37"/>
    </row>
    <row r="38" spans="1:42" customFormat="1" ht="15" customHeight="1">
      <c r="A38" s="2"/>
      <c r="B38" s="2"/>
      <c r="C38" s="3"/>
      <c r="D38" s="71" t="s">
        <v>47</v>
      </c>
      <c r="E38" s="85">
        <f>E37*0.4</f>
        <v>0</v>
      </c>
      <c r="F38" s="57"/>
      <c r="G38" s="72"/>
      <c r="H38" s="72"/>
      <c r="I38" s="66" t="s">
        <v>48</v>
      </c>
      <c r="J38" s="66"/>
      <c r="K38" s="100">
        <f>E37</f>
        <v>0</v>
      </c>
      <c r="L38" s="2"/>
      <c r="M38" s="72"/>
      <c r="O38" s="3"/>
    </row>
    <row r="39" spans="1:42" customFormat="1" ht="14.45">
      <c r="A39" s="2"/>
      <c r="B39" s="2"/>
      <c r="C39" s="3"/>
      <c r="D39" s="3"/>
      <c r="E39" s="3"/>
      <c r="F39" s="57"/>
      <c r="G39" s="2"/>
      <c r="H39" s="2"/>
      <c r="I39" s="70"/>
      <c r="J39" s="3"/>
      <c r="L39" s="3"/>
      <c r="P39" s="10"/>
      <c r="Q39" s="10"/>
    </row>
    <row r="40" spans="1:42" s="10" customFormat="1" ht="14.45">
      <c r="A40" s="2"/>
      <c r="B40" s="2"/>
      <c r="C40" s="3"/>
      <c r="D40" s="3"/>
      <c r="E40" s="3"/>
      <c r="F40" s="2"/>
      <c r="G40" s="2"/>
      <c r="H40" s="2"/>
      <c r="I40" s="70"/>
      <c r="J40" s="3"/>
      <c r="K40"/>
      <c r="L40" s="3"/>
      <c r="M40"/>
      <c r="N40"/>
      <c r="O40"/>
      <c r="P40"/>
      <c r="Q40"/>
      <c r="R40"/>
    </row>
    <row r="41" spans="1:42" customFormat="1" ht="15" customHeight="1">
      <c r="A41" s="2"/>
      <c r="B41" s="2"/>
      <c r="C41" s="3"/>
      <c r="D41" s="3"/>
      <c r="E41" s="3"/>
      <c r="F41" s="2"/>
      <c r="G41" s="2"/>
      <c r="H41" s="2"/>
      <c r="I41" s="2"/>
      <c r="L41" s="3"/>
    </row>
    <row r="42" spans="1:42" customFormat="1" ht="15" customHeight="1">
      <c r="A42" s="2"/>
      <c r="B42" s="2"/>
      <c r="C42" s="3"/>
      <c r="D42" s="3"/>
      <c r="E42" s="3"/>
      <c r="F42" s="2"/>
      <c r="G42" s="2"/>
      <c r="H42" s="2"/>
      <c r="I42" s="2"/>
      <c r="L42" s="3"/>
    </row>
    <row r="43" spans="1:42" customFormat="1" ht="15" customHeight="1">
      <c r="A43" s="2"/>
      <c r="B43" s="2"/>
      <c r="C43" s="3"/>
      <c r="D43" s="3"/>
      <c r="E43" s="3"/>
      <c r="F43" s="2"/>
      <c r="G43" s="2"/>
      <c r="H43" s="2"/>
      <c r="I43" s="2"/>
      <c r="L43" s="3"/>
    </row>
    <row r="44" spans="1:42" customFormat="1" ht="14.45">
      <c r="A44" s="2"/>
      <c r="B44" s="2"/>
      <c r="C44" s="3"/>
      <c r="D44" s="3"/>
      <c r="E44" s="3"/>
      <c r="F44" s="2"/>
      <c r="G44" s="2"/>
      <c r="H44" s="2"/>
      <c r="I44" s="2"/>
      <c r="L44" s="3"/>
    </row>
    <row r="70" spans="1:1" ht="14.45"/>
    <row r="71" spans="1:1" ht="14.45"/>
    <row r="72" spans="1:1" ht="14.45">
      <c r="A72" s="7"/>
    </row>
    <row r="73" spans="1:1" ht="14.45">
      <c r="A73" s="7"/>
    </row>
    <row r="77" spans="1:1" ht="14.45"/>
    <row r="78" spans="1:1" ht="14.45"/>
    <row r="79" spans="1:1" ht="14.45" hidden="1"/>
    <row r="80" spans="1:1" ht="14.45" hidden="1"/>
  </sheetData>
  <mergeCells count="2">
    <mergeCell ref="A1:F1"/>
    <mergeCell ref="G1:O1"/>
  </mergeCells>
  <dataValidations count="1">
    <dataValidation type="list" allowBlank="1" showInputMessage="1" showErrorMessage="1" sqref="E32 F74:F1048576" xr:uid="{FE1B8B5C-681B-43EE-95DF-2D5FB9EA8D3A}">
      <formula1>$A$72:$A$73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DD66C-6613-4AD7-8B01-2524CE49BA67}">
  <dimension ref="A1:AP80"/>
  <sheetViews>
    <sheetView zoomScale="70" zoomScaleNormal="70" workbookViewId="0">
      <selection sqref="A1:XFD1048576"/>
    </sheetView>
  </sheetViews>
  <sheetFormatPr defaultColWidth="8.85546875" defaultRowHeight="14.45"/>
  <cols>
    <col min="1" max="1" width="132.42578125" style="2" bestFit="1" customWidth="1"/>
    <col min="2" max="2" width="14.28515625" style="2" customWidth="1"/>
    <col min="3" max="3" width="38.42578125" style="3" customWidth="1"/>
    <col min="4" max="4" width="41.140625" style="3" bestFit="1" customWidth="1"/>
    <col min="5" max="5" width="67.7109375" style="3" bestFit="1" customWidth="1"/>
    <col min="6" max="6" width="34.28515625" style="2" customWidth="1"/>
    <col min="7" max="7" width="110.5703125" style="2" bestFit="1" customWidth="1"/>
    <col min="8" max="8" width="28.28515625" style="2" bestFit="1" customWidth="1"/>
    <col min="9" max="9" width="82.28515625" style="2" bestFit="1" customWidth="1"/>
    <col min="10" max="10" width="38.7109375" bestFit="1" customWidth="1"/>
    <col min="11" max="11" width="22.42578125" bestFit="1" customWidth="1"/>
    <col min="12" max="12" width="38.28515625" style="3" bestFit="1" customWidth="1"/>
    <col min="13" max="13" width="83.28515625" bestFit="1" customWidth="1"/>
    <col min="14" max="14" width="56.7109375" bestFit="1" customWidth="1"/>
    <col min="15" max="15" width="22.85546875" bestFit="1" customWidth="1"/>
    <col min="42" max="16384" width="8.85546875" style="2"/>
  </cols>
  <sheetData>
    <row r="1" spans="1:42" ht="36.6" customHeight="1">
      <c r="A1" s="105" t="s">
        <v>11</v>
      </c>
      <c r="B1" s="106"/>
      <c r="C1" s="106"/>
      <c r="D1" s="106"/>
      <c r="E1" s="106"/>
      <c r="F1" s="107"/>
      <c r="G1" s="108" t="s">
        <v>12</v>
      </c>
      <c r="H1" s="109"/>
      <c r="I1" s="109"/>
      <c r="J1" s="109"/>
      <c r="K1" s="109"/>
      <c r="L1" s="109"/>
      <c r="M1" s="109"/>
      <c r="N1" s="109"/>
      <c r="O1" s="110"/>
      <c r="AO1" s="2"/>
    </row>
    <row r="2" spans="1:42" s="5" customFormat="1" ht="57.6" customHeight="1">
      <c r="A2" s="28" t="s">
        <v>13</v>
      </c>
      <c r="B2" s="28" t="s">
        <v>14</v>
      </c>
      <c r="C2" s="29" t="s">
        <v>15</v>
      </c>
      <c r="D2" s="29" t="s">
        <v>16</v>
      </c>
      <c r="E2" s="29" t="s">
        <v>17</v>
      </c>
      <c r="F2" s="81" t="s">
        <v>18</v>
      </c>
      <c r="G2" s="26" t="s">
        <v>19</v>
      </c>
      <c r="H2" s="26" t="s">
        <v>20</v>
      </c>
      <c r="I2" s="26" t="s">
        <v>21</v>
      </c>
      <c r="J2" s="27" t="s">
        <v>15</v>
      </c>
      <c r="K2" s="27" t="s">
        <v>22</v>
      </c>
      <c r="L2" s="27" t="s">
        <v>16</v>
      </c>
      <c r="M2" s="27" t="s">
        <v>17</v>
      </c>
      <c r="N2" s="27" t="s">
        <v>23</v>
      </c>
      <c r="O2" s="26" t="s">
        <v>24</v>
      </c>
    </row>
    <row r="3" spans="1:42" customFormat="1" ht="15" customHeight="1">
      <c r="A3" s="30" t="s">
        <v>25</v>
      </c>
      <c r="B3" s="30"/>
      <c r="C3" s="31"/>
      <c r="D3" s="31"/>
      <c r="E3" s="31"/>
      <c r="F3" s="80"/>
      <c r="G3" s="40" t="s">
        <v>25</v>
      </c>
      <c r="H3" s="40"/>
      <c r="I3" s="40"/>
      <c r="J3" s="40"/>
      <c r="K3" s="41"/>
      <c r="L3" s="41"/>
      <c r="M3" s="41"/>
      <c r="N3" s="41"/>
      <c r="O3" s="40"/>
    </row>
    <row r="4" spans="1:42">
      <c r="A4" s="15" t="s">
        <v>49</v>
      </c>
      <c r="B4" s="15" t="s">
        <v>50</v>
      </c>
      <c r="C4" s="62">
        <v>2500</v>
      </c>
      <c r="D4" s="62">
        <v>1875</v>
      </c>
      <c r="E4" s="14">
        <v>1406.25</v>
      </c>
      <c r="F4" s="74"/>
      <c r="G4" s="15"/>
      <c r="H4" s="15"/>
      <c r="I4" s="15"/>
      <c r="J4" s="62"/>
      <c r="K4" s="13"/>
      <c r="L4" s="13"/>
      <c r="M4" s="13"/>
      <c r="N4" s="15"/>
      <c r="O4" s="15"/>
      <c r="AP4"/>
    </row>
    <row r="5" spans="1:42">
      <c r="A5" s="15" t="s">
        <v>51</v>
      </c>
      <c r="B5" s="15" t="s">
        <v>52</v>
      </c>
      <c r="C5" s="62">
        <v>2500</v>
      </c>
      <c r="D5" s="62">
        <v>1875</v>
      </c>
      <c r="E5" s="14">
        <v>1406.25</v>
      </c>
      <c r="F5" s="74"/>
      <c r="G5" s="15"/>
      <c r="H5" s="15"/>
      <c r="I5" s="15"/>
      <c r="J5" s="62"/>
      <c r="K5" s="13"/>
      <c r="L5" s="13"/>
      <c r="M5" s="13"/>
      <c r="N5" s="13"/>
      <c r="O5" s="15"/>
      <c r="AP5"/>
    </row>
    <row r="6" spans="1:42">
      <c r="A6" s="15" t="s">
        <v>53</v>
      </c>
      <c r="B6" s="15" t="s">
        <v>50</v>
      </c>
      <c r="C6" s="62">
        <v>8000</v>
      </c>
      <c r="D6" s="62">
        <v>8000</v>
      </c>
      <c r="E6" s="14">
        <v>6000</v>
      </c>
      <c r="F6" s="74"/>
      <c r="G6" s="15"/>
      <c r="H6" s="15"/>
      <c r="I6" s="15"/>
      <c r="J6" s="62"/>
      <c r="K6" s="13"/>
      <c r="L6" s="13"/>
      <c r="M6" s="13"/>
      <c r="N6" s="15"/>
      <c r="O6" s="15"/>
      <c r="AP6"/>
    </row>
    <row r="7" spans="1:42">
      <c r="A7" s="15" t="s">
        <v>54</v>
      </c>
      <c r="B7" s="15" t="s">
        <v>55</v>
      </c>
      <c r="C7" s="62">
        <v>1100</v>
      </c>
      <c r="D7" s="62">
        <v>825</v>
      </c>
      <c r="E7" s="14">
        <v>618.75</v>
      </c>
      <c r="F7" s="74"/>
      <c r="G7" s="15"/>
      <c r="H7" s="15"/>
      <c r="I7" s="15"/>
      <c r="J7" s="62"/>
      <c r="K7" s="13"/>
      <c r="L7" s="13"/>
      <c r="M7" s="13"/>
      <c r="N7" s="15"/>
      <c r="O7" s="15"/>
      <c r="AP7"/>
    </row>
    <row r="8" spans="1:42">
      <c r="A8" s="16" t="s">
        <v>56</v>
      </c>
      <c r="B8" s="15" t="s">
        <v>57</v>
      </c>
      <c r="C8" s="62">
        <v>150</v>
      </c>
      <c r="D8" s="62">
        <v>112.5</v>
      </c>
      <c r="E8" s="14">
        <v>84.375</v>
      </c>
      <c r="F8" s="74"/>
      <c r="G8" s="16"/>
      <c r="H8" s="15"/>
      <c r="I8" s="15"/>
      <c r="J8" s="62"/>
      <c r="K8" s="13"/>
      <c r="L8" s="13"/>
      <c r="M8" s="13"/>
      <c r="N8" s="16"/>
      <c r="O8" s="15"/>
      <c r="AP8"/>
    </row>
    <row r="9" spans="1:42">
      <c r="A9" s="15" t="s">
        <v>58</v>
      </c>
      <c r="B9" s="15" t="s">
        <v>59</v>
      </c>
      <c r="C9" s="62">
        <v>700</v>
      </c>
      <c r="D9" s="62">
        <v>525</v>
      </c>
      <c r="E9" s="14">
        <v>393.75</v>
      </c>
      <c r="F9" s="74"/>
      <c r="G9" s="15"/>
      <c r="H9" s="15"/>
      <c r="I9" s="15"/>
      <c r="J9" s="62"/>
      <c r="K9" s="13"/>
      <c r="L9" s="13"/>
      <c r="M9" s="13"/>
      <c r="N9" s="15"/>
      <c r="O9" s="15"/>
      <c r="AP9"/>
    </row>
    <row r="10" spans="1:42">
      <c r="A10" s="15" t="s">
        <v>60</v>
      </c>
      <c r="B10" s="15" t="s">
        <v>61</v>
      </c>
      <c r="C10" s="62">
        <v>700</v>
      </c>
      <c r="D10" s="62">
        <v>525</v>
      </c>
      <c r="E10" s="14">
        <v>393.75</v>
      </c>
      <c r="F10" s="74"/>
      <c r="G10" s="15"/>
      <c r="H10" s="15"/>
      <c r="I10" s="15"/>
      <c r="J10" s="62"/>
      <c r="K10" s="13"/>
      <c r="L10" s="13"/>
      <c r="M10" s="13"/>
      <c r="N10" s="15"/>
      <c r="O10" s="15"/>
      <c r="AP10"/>
    </row>
    <row r="11" spans="1:42">
      <c r="A11" s="15" t="s">
        <v>62</v>
      </c>
      <c r="B11" s="15" t="s">
        <v>63</v>
      </c>
      <c r="C11" s="62">
        <v>250</v>
      </c>
      <c r="D11" s="62">
        <v>187.5</v>
      </c>
      <c r="E11" s="14">
        <v>140.625</v>
      </c>
      <c r="F11" s="74"/>
      <c r="G11" s="15"/>
      <c r="H11" s="15"/>
      <c r="I11" s="15"/>
      <c r="J11" s="62"/>
      <c r="K11" s="13"/>
      <c r="L11" s="13"/>
      <c r="M11" s="13"/>
      <c r="N11" s="15"/>
      <c r="O11" s="15"/>
      <c r="AP11"/>
    </row>
    <row r="12" spans="1:42">
      <c r="A12" s="15" t="s">
        <v>64</v>
      </c>
      <c r="B12" s="15" t="s">
        <v>65</v>
      </c>
      <c r="C12" s="62">
        <v>500</v>
      </c>
      <c r="D12" s="62">
        <v>375</v>
      </c>
      <c r="E12" s="14">
        <v>281.25</v>
      </c>
      <c r="F12" s="74"/>
      <c r="G12" s="15"/>
      <c r="H12" s="15"/>
      <c r="I12" s="15"/>
      <c r="J12" s="62"/>
      <c r="K12" s="13"/>
      <c r="L12" s="13"/>
      <c r="M12" s="13"/>
      <c r="N12" s="15"/>
      <c r="O12" s="15"/>
      <c r="AP12"/>
    </row>
    <row r="13" spans="1:42">
      <c r="A13" s="15"/>
      <c r="B13" s="15"/>
      <c r="C13" s="13"/>
      <c r="D13" s="13"/>
      <c r="E13" s="14">
        <v>0</v>
      </c>
      <c r="F13" s="74"/>
      <c r="G13" s="15"/>
      <c r="H13" s="15"/>
      <c r="I13" s="15"/>
      <c r="J13" s="15"/>
      <c r="K13" s="13"/>
      <c r="L13" s="13"/>
      <c r="M13" s="13"/>
      <c r="N13" s="15"/>
      <c r="O13" s="15"/>
      <c r="AP13"/>
    </row>
    <row r="14" spans="1:42" s="6" customFormat="1">
      <c r="A14" s="30" t="s">
        <v>26</v>
      </c>
      <c r="B14" s="32"/>
      <c r="C14" s="33">
        <f>SUM(C4:C13)</f>
        <v>16400</v>
      </c>
      <c r="D14" s="33">
        <f>SUM(D4:D13)</f>
        <v>14300</v>
      </c>
      <c r="E14" s="33">
        <f>SUM(E4:E13)</f>
        <v>10725</v>
      </c>
      <c r="F14" s="80"/>
      <c r="G14" s="40" t="s">
        <v>26</v>
      </c>
      <c r="H14" s="42"/>
      <c r="I14" s="42"/>
      <c r="J14" s="89">
        <f>SUM(J4:J12)</f>
        <v>0</v>
      </c>
      <c r="K14" s="43">
        <f>SUM(K4:K13)</f>
        <v>0</v>
      </c>
      <c r="L14" s="43">
        <f>SUM(L4:L13)</f>
        <v>0</v>
      </c>
      <c r="M14" s="43">
        <f>SUM(M4:M13)</f>
        <v>0</v>
      </c>
      <c r="N14" s="43"/>
      <c r="O14" s="40"/>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c r="A15" s="12"/>
      <c r="B15" s="12"/>
      <c r="C15" s="14"/>
      <c r="D15" s="14"/>
      <c r="E15" s="13"/>
      <c r="F15" s="73"/>
      <c r="G15" s="12"/>
      <c r="H15" s="12"/>
      <c r="I15" s="12"/>
      <c r="J15" s="12"/>
      <c r="K15" s="14"/>
      <c r="L15" s="14"/>
      <c r="M15" s="13"/>
      <c r="N15" s="13"/>
      <c r="O15" s="12"/>
      <c r="AP15"/>
    </row>
    <row r="16" spans="1:42" s="4" customFormat="1" ht="15" customHeight="1">
      <c r="A16" s="19" t="s">
        <v>27</v>
      </c>
      <c r="B16" s="19"/>
      <c r="C16" s="20"/>
      <c r="D16" s="20"/>
      <c r="E16" s="86" t="s">
        <v>28</v>
      </c>
      <c r="F16" s="77"/>
      <c r="G16" s="45" t="s">
        <v>29</v>
      </c>
      <c r="H16" s="45"/>
      <c r="I16" s="45"/>
      <c r="J16" s="45"/>
      <c r="K16" s="46"/>
      <c r="L16" s="46"/>
      <c r="M16" s="101" t="s">
        <v>28</v>
      </c>
      <c r="N16" s="47"/>
      <c r="O16" s="45"/>
    </row>
    <row r="17" spans="1:42" customFormat="1">
      <c r="A17" s="15" t="s">
        <v>66</v>
      </c>
      <c r="B17" s="15"/>
      <c r="C17" s="62">
        <v>6000</v>
      </c>
      <c r="D17" s="62">
        <v>0</v>
      </c>
      <c r="E17" s="13">
        <v>0</v>
      </c>
      <c r="F17" s="78"/>
      <c r="G17" s="15"/>
      <c r="H17" s="15"/>
      <c r="I17" s="15"/>
      <c r="J17" s="62"/>
      <c r="K17" s="62"/>
      <c r="L17" s="62"/>
      <c r="M17" s="13"/>
      <c r="N17" s="15"/>
      <c r="O17" s="24"/>
    </row>
    <row r="18" spans="1:42" s="4" customFormat="1">
      <c r="A18" s="15" t="s">
        <v>67</v>
      </c>
      <c r="B18" s="15" t="s">
        <v>52</v>
      </c>
      <c r="C18" s="62">
        <v>2600</v>
      </c>
      <c r="D18" s="62">
        <v>0</v>
      </c>
      <c r="E18" s="13">
        <v>0</v>
      </c>
      <c r="F18" s="78"/>
      <c r="G18" s="15"/>
      <c r="H18" s="15"/>
      <c r="I18" s="15"/>
      <c r="J18" s="62"/>
      <c r="K18" s="62"/>
      <c r="L18" s="62"/>
      <c r="M18" s="13"/>
      <c r="N18" s="15"/>
      <c r="O18" s="24"/>
    </row>
    <row r="19" spans="1:42" s="4" customFormat="1">
      <c r="A19" s="12" t="s">
        <v>68</v>
      </c>
      <c r="B19" s="15"/>
      <c r="C19" s="62">
        <v>11025</v>
      </c>
      <c r="D19" s="62">
        <v>0</v>
      </c>
      <c r="E19" s="13">
        <v>0</v>
      </c>
      <c r="F19" s="78"/>
      <c r="G19" s="15"/>
      <c r="H19" s="15"/>
      <c r="I19" s="15"/>
      <c r="J19" s="62"/>
      <c r="K19" s="62"/>
      <c r="L19" s="62"/>
      <c r="M19" s="13"/>
      <c r="N19" s="15"/>
      <c r="O19" s="24"/>
    </row>
    <row r="20" spans="1:42" s="4" customFormat="1">
      <c r="A20" s="15" t="s">
        <v>69</v>
      </c>
      <c r="B20" s="15" t="s">
        <v>70</v>
      </c>
      <c r="C20" s="62">
        <v>500</v>
      </c>
      <c r="D20" s="62">
        <v>0</v>
      </c>
      <c r="E20" s="13">
        <v>0</v>
      </c>
      <c r="F20" s="79"/>
      <c r="G20" s="15"/>
      <c r="H20" s="15"/>
      <c r="I20" s="25"/>
      <c r="J20" s="62"/>
      <c r="K20" s="62"/>
      <c r="L20" s="62"/>
      <c r="M20" s="13"/>
      <c r="N20" s="15"/>
      <c r="O20" s="24"/>
    </row>
    <row r="21" spans="1:42" s="4" customFormat="1">
      <c r="A21" s="15" t="s">
        <v>71</v>
      </c>
      <c r="B21" s="15" t="s">
        <v>72</v>
      </c>
      <c r="C21" s="62">
        <v>1500</v>
      </c>
      <c r="D21" s="62">
        <v>0</v>
      </c>
      <c r="E21" s="13">
        <v>0</v>
      </c>
      <c r="F21" s="74"/>
      <c r="G21" s="12"/>
      <c r="H21" s="15"/>
      <c r="I21" s="25"/>
      <c r="J21" s="62"/>
      <c r="K21" s="62"/>
      <c r="L21" s="62"/>
      <c r="M21" s="13"/>
      <c r="N21" s="15"/>
      <c r="O21" s="24"/>
    </row>
    <row r="22" spans="1:42" s="4" customFormat="1">
      <c r="A22" s="15" t="s">
        <v>73</v>
      </c>
      <c r="B22" s="15" t="s">
        <v>50</v>
      </c>
      <c r="C22" s="13">
        <v>2000</v>
      </c>
      <c r="D22" s="13">
        <v>0</v>
      </c>
      <c r="E22" s="13">
        <v>0</v>
      </c>
      <c r="F22" s="74">
        <v>2000</v>
      </c>
      <c r="G22" s="15"/>
      <c r="H22" s="15"/>
      <c r="I22" s="15"/>
      <c r="J22" s="62"/>
      <c r="K22" s="62"/>
      <c r="L22" s="62"/>
      <c r="M22" s="13"/>
      <c r="N22" s="15"/>
      <c r="O22" s="24"/>
    </row>
    <row r="23" spans="1:42" s="4" customFormat="1">
      <c r="A23" s="15" t="s">
        <v>74</v>
      </c>
      <c r="B23" s="15" t="s">
        <v>75</v>
      </c>
      <c r="C23" s="13">
        <v>500</v>
      </c>
      <c r="D23" s="13">
        <v>0</v>
      </c>
      <c r="E23" s="13">
        <v>0</v>
      </c>
      <c r="F23" s="74"/>
      <c r="G23" s="15"/>
      <c r="H23" s="15"/>
      <c r="I23" s="15"/>
      <c r="J23" s="62"/>
      <c r="K23" s="62"/>
      <c r="L23" s="62"/>
      <c r="M23" s="13"/>
      <c r="N23" s="15"/>
      <c r="O23" s="15"/>
    </row>
    <row r="24" spans="1:42">
      <c r="A24" s="15"/>
      <c r="B24" s="15"/>
      <c r="C24" s="13"/>
      <c r="D24" s="13"/>
      <c r="E24" s="14">
        <v>0</v>
      </c>
      <c r="F24" s="74"/>
      <c r="G24" s="15"/>
      <c r="H24" s="15"/>
      <c r="I24" s="15"/>
      <c r="J24" s="13"/>
      <c r="K24" s="13"/>
      <c r="L24" s="13"/>
      <c r="M24" s="13"/>
      <c r="N24" s="15"/>
      <c r="O24" s="15"/>
      <c r="AP24"/>
    </row>
    <row r="25" spans="1:42">
      <c r="A25" s="19" t="s">
        <v>30</v>
      </c>
      <c r="B25" s="21"/>
      <c r="C25" s="22">
        <f>SUM(C17:C24)</f>
        <v>24125</v>
      </c>
      <c r="D25" s="22">
        <f>SUM(D17:D24)</f>
        <v>0</v>
      </c>
      <c r="E25" s="22">
        <f>IF(SUM(E17:E24)&gt;0,0,0)</f>
        <v>0</v>
      </c>
      <c r="F25" s="77"/>
      <c r="G25" s="45" t="s">
        <v>30</v>
      </c>
      <c r="H25" s="48"/>
      <c r="I25" s="48"/>
      <c r="J25" s="49">
        <f>SUM(J17:J24)</f>
        <v>0</v>
      </c>
      <c r="K25" s="49">
        <f>SUM(K17:K24)</f>
        <v>0</v>
      </c>
      <c r="L25" s="49">
        <f>SUM(L17:L24)</f>
        <v>0</v>
      </c>
      <c r="M25" s="49">
        <f>IF(SUM(M17:M24)&gt;0,0,0)</f>
        <v>0</v>
      </c>
      <c r="N25" s="49"/>
      <c r="O25" s="45"/>
      <c r="AP25"/>
    </row>
    <row r="26" spans="1:42">
      <c r="A26" s="12"/>
      <c r="B26" s="12"/>
      <c r="C26" s="14"/>
      <c r="D26" s="14"/>
      <c r="E26" s="13"/>
      <c r="F26" s="73"/>
      <c r="G26" s="12"/>
      <c r="H26" s="12"/>
      <c r="I26" s="12"/>
      <c r="J26" s="12"/>
      <c r="K26" s="14"/>
      <c r="L26" s="14"/>
      <c r="M26" s="102"/>
      <c r="N26" s="13"/>
      <c r="O26" s="12"/>
      <c r="AP26"/>
    </row>
    <row r="27" spans="1:42">
      <c r="A27" s="35" t="s">
        <v>31</v>
      </c>
      <c r="B27" s="35"/>
      <c r="C27" s="37"/>
      <c r="D27" s="37"/>
      <c r="E27" s="84" t="s">
        <v>32</v>
      </c>
      <c r="F27" s="75"/>
      <c r="G27" s="51" t="s">
        <v>33</v>
      </c>
      <c r="H27" s="51"/>
      <c r="I27" s="51"/>
      <c r="J27" s="51"/>
      <c r="K27" s="52"/>
      <c r="L27" s="52"/>
      <c r="M27" s="103" t="s">
        <v>32</v>
      </c>
      <c r="N27" s="53"/>
      <c r="O27" s="51"/>
      <c r="AP27"/>
    </row>
    <row r="28" spans="1:42">
      <c r="A28" s="15" t="s">
        <v>76</v>
      </c>
      <c r="B28" s="15" t="s">
        <v>77</v>
      </c>
      <c r="C28" s="62">
        <v>2500</v>
      </c>
      <c r="D28" s="62">
        <v>2500</v>
      </c>
      <c r="E28" s="13">
        <v>1500</v>
      </c>
      <c r="F28" s="73"/>
      <c r="G28" s="15"/>
      <c r="H28" s="15"/>
      <c r="I28" s="15"/>
      <c r="J28" s="62"/>
      <c r="K28" s="62"/>
      <c r="L28" s="13"/>
      <c r="M28" s="13"/>
      <c r="N28" s="15"/>
      <c r="O28" s="12"/>
      <c r="AP28"/>
    </row>
    <row r="29" spans="1:42" customFormat="1" ht="15" customHeight="1">
      <c r="A29" s="15" t="s">
        <v>78</v>
      </c>
      <c r="B29" s="15">
        <v>1</v>
      </c>
      <c r="C29" s="62">
        <v>250</v>
      </c>
      <c r="D29" s="62">
        <v>250</v>
      </c>
      <c r="E29" s="13"/>
      <c r="F29" s="74"/>
      <c r="G29" s="15"/>
      <c r="H29" s="15"/>
      <c r="I29" s="15"/>
      <c r="J29" s="62"/>
      <c r="K29" s="62"/>
      <c r="L29" s="62"/>
      <c r="M29" s="13"/>
      <c r="N29" s="15"/>
      <c r="O29" s="15"/>
    </row>
    <row r="30" spans="1:42" customFormat="1">
      <c r="A30" s="15"/>
      <c r="B30" s="15"/>
      <c r="C30" s="13"/>
      <c r="D30" s="13"/>
      <c r="E30" s="13"/>
      <c r="F30" s="74"/>
      <c r="G30" s="15"/>
      <c r="H30" s="15"/>
      <c r="I30" s="15"/>
      <c r="J30" s="15"/>
      <c r="K30" s="13"/>
      <c r="L30" s="13"/>
      <c r="M30" s="13"/>
      <c r="N30" s="13"/>
      <c r="O30" s="15"/>
    </row>
    <row r="31" spans="1:42" customFormat="1" ht="15" customHeight="1">
      <c r="A31" s="35" t="s">
        <v>34</v>
      </c>
      <c r="B31" s="38"/>
      <c r="C31" s="39">
        <f>SUM(C28:C30)</f>
        <v>2750</v>
      </c>
      <c r="D31" s="39">
        <f>SUM(D28:D30)</f>
        <v>2750</v>
      </c>
      <c r="E31" s="39">
        <f>IF(SUM(E28:E30)&gt;1500,1500,SUM(E28:E30))</f>
        <v>1500</v>
      </c>
      <c r="F31" s="75"/>
      <c r="G31" s="51" t="s">
        <v>34</v>
      </c>
      <c r="H31" s="54"/>
      <c r="I31" s="54"/>
      <c r="J31" s="55">
        <f>SUM(J28:J30)</f>
        <v>0</v>
      </c>
      <c r="K31" s="55">
        <f>SUM(K28:K30)</f>
        <v>0</v>
      </c>
      <c r="L31" s="55">
        <f>SUM(L28:L30)</f>
        <v>0</v>
      </c>
      <c r="M31" s="55">
        <f>IF(SUM(M28:M30)&gt;1500,1500,SUM(M28:M30))</f>
        <v>0</v>
      </c>
      <c r="N31" s="55"/>
      <c r="O31" s="51"/>
    </row>
    <row r="32" spans="1:42" customFormat="1">
      <c r="C32" s="11"/>
      <c r="D32" s="11"/>
      <c r="F32" s="76"/>
      <c r="L32" s="11"/>
      <c r="M32" s="11"/>
      <c r="N32" s="11"/>
    </row>
    <row r="33" spans="1:42">
      <c r="A33" s="17" t="s">
        <v>35</v>
      </c>
      <c r="B33" s="17"/>
      <c r="C33" s="18" t="s">
        <v>36</v>
      </c>
      <c r="D33" s="58" t="s">
        <v>37</v>
      </c>
      <c r="E33" s="64" t="s">
        <v>38</v>
      </c>
      <c r="F33" s="63"/>
      <c r="G33" s="87"/>
      <c r="H33" s="87"/>
      <c r="I33" s="17" t="s">
        <v>35</v>
      </c>
      <c r="J33" s="18" t="s">
        <v>39</v>
      </c>
      <c r="K33" s="66" t="s">
        <v>40</v>
      </c>
      <c r="L33" s="65" t="s">
        <v>37</v>
      </c>
      <c r="M33" s="99" t="s">
        <v>41</v>
      </c>
      <c r="N33" s="83"/>
      <c r="O33" s="10"/>
      <c r="AP33"/>
    </row>
    <row r="34" spans="1:42">
      <c r="A34" s="30" t="s">
        <v>42</v>
      </c>
      <c r="B34" s="30"/>
      <c r="C34" s="34">
        <f>C14</f>
        <v>16400</v>
      </c>
      <c r="D34" s="67">
        <f>D14</f>
        <v>14300</v>
      </c>
      <c r="E34" s="67">
        <f>E14</f>
        <v>10725</v>
      </c>
      <c r="F34" s="82"/>
      <c r="G34" s="88"/>
      <c r="H34" s="88"/>
      <c r="I34" s="40" t="s">
        <v>42</v>
      </c>
      <c r="J34" s="90">
        <f>J14</f>
        <v>0</v>
      </c>
      <c r="K34" s="44">
        <f>K14</f>
        <v>0</v>
      </c>
      <c r="L34" s="44">
        <f>L14</f>
        <v>0</v>
      </c>
      <c r="M34" s="93">
        <f>M14</f>
        <v>0</v>
      </c>
      <c r="N34" s="96"/>
      <c r="O34" s="97"/>
      <c r="AP34"/>
    </row>
    <row r="35" spans="1:42">
      <c r="A35" s="19" t="s">
        <v>43</v>
      </c>
      <c r="B35" s="19"/>
      <c r="C35" s="23">
        <f>C25</f>
        <v>24125</v>
      </c>
      <c r="D35" s="68">
        <f>D25</f>
        <v>0</v>
      </c>
      <c r="E35" s="68">
        <f>E25</f>
        <v>0</v>
      </c>
      <c r="F35" s="82" t="str">
        <f>IF(E35&gt;D37*0.35,"Te Hoog nakijken","")</f>
        <v/>
      </c>
      <c r="G35" s="88"/>
      <c r="H35" s="88"/>
      <c r="I35" s="45" t="s">
        <v>43</v>
      </c>
      <c r="J35" s="91">
        <f>J25</f>
        <v>0</v>
      </c>
      <c r="K35" s="50">
        <f>K25</f>
        <v>0</v>
      </c>
      <c r="L35" s="50">
        <f>L25</f>
        <v>0</v>
      </c>
      <c r="M35" s="94">
        <f>M25</f>
        <v>0</v>
      </c>
      <c r="N35" s="82" t="str">
        <f>IF(M35&gt;L37*0.35,"Te Hoog nakijken","")</f>
        <v/>
      </c>
      <c r="O35" s="97"/>
      <c r="AP35"/>
    </row>
    <row r="36" spans="1:42">
      <c r="A36" s="35" t="s">
        <v>44</v>
      </c>
      <c r="B36" s="35"/>
      <c r="C36" s="36">
        <f>C31</f>
        <v>2750</v>
      </c>
      <c r="D36" s="69">
        <f>D31</f>
        <v>2750</v>
      </c>
      <c r="E36" s="69">
        <f>E31</f>
        <v>1500</v>
      </c>
      <c r="F36" s="82" t="str">
        <f>IF(E36&gt;D37*0.1,"Te Hoog nakijken","")</f>
        <v/>
      </c>
      <c r="G36" s="88"/>
      <c r="H36" s="88"/>
      <c r="I36" s="51" t="s">
        <v>44</v>
      </c>
      <c r="J36" s="92">
        <f>J31</f>
        <v>0</v>
      </c>
      <c r="K36" s="56">
        <f>K31</f>
        <v>0</v>
      </c>
      <c r="L36" s="56">
        <f>L31</f>
        <v>0</v>
      </c>
      <c r="M36" s="95">
        <f>M31</f>
        <v>0</v>
      </c>
      <c r="N36" s="82" t="str">
        <f>IF(M36&gt;L37*0.1,"Te Hoog nakijken","")</f>
        <v/>
      </c>
      <c r="O36" s="97"/>
      <c r="AP36"/>
    </row>
    <row r="37" spans="1:42">
      <c r="A37" s="17" t="s">
        <v>45</v>
      </c>
      <c r="B37" s="17"/>
      <c r="C37" s="18">
        <f>SUM(C34:C36)</f>
        <v>43275</v>
      </c>
      <c r="D37" s="58">
        <f>SUM(D34:D36)</f>
        <v>17050</v>
      </c>
      <c r="E37" s="18">
        <f>IF(SUM(E34:E36)&lt;=D37*0.75,SUM(E34:E36),D37*0.75)</f>
        <v>12225</v>
      </c>
      <c r="F37" s="83"/>
      <c r="G37" s="87"/>
      <c r="H37" s="87"/>
      <c r="I37" s="17" t="s">
        <v>46</v>
      </c>
      <c r="J37" s="104">
        <f>SUM(J34:J36)</f>
        <v>0</v>
      </c>
      <c r="K37" s="18">
        <f>SUM(K34:K36)</f>
        <v>0</v>
      </c>
      <c r="L37" s="58">
        <f>SUM(L34:L36)</f>
        <v>0</v>
      </c>
      <c r="M37" s="18">
        <f>IF(SUM(M34:M36)&lt;=K38,SUM(M34:M36),K38)</f>
        <v>0</v>
      </c>
      <c r="N37" s="82" t="str">
        <f>IF(M37&gt;K38,"Te Hoog nakijken","")</f>
        <v/>
      </c>
      <c r="O37" s="98"/>
      <c r="AP37"/>
    </row>
    <row r="38" spans="1:42" customFormat="1" ht="15" customHeight="1">
      <c r="A38" s="2"/>
      <c r="B38" s="2"/>
      <c r="C38" s="3"/>
      <c r="D38" s="71" t="s">
        <v>47</v>
      </c>
      <c r="E38" s="85">
        <f>E37*0.4</f>
        <v>4890</v>
      </c>
      <c r="F38" s="57"/>
      <c r="G38" s="72"/>
      <c r="H38" s="72"/>
      <c r="I38" s="66" t="s">
        <v>48</v>
      </c>
      <c r="J38" s="66"/>
      <c r="K38" s="100">
        <f>E37</f>
        <v>12225</v>
      </c>
      <c r="L38" s="2"/>
      <c r="M38" s="72"/>
      <c r="O38" s="3"/>
    </row>
    <row r="39" spans="1:42" customFormat="1">
      <c r="A39" s="2"/>
      <c r="B39" s="2"/>
      <c r="C39" s="3"/>
      <c r="D39" s="3"/>
      <c r="E39" s="3"/>
      <c r="F39" s="57"/>
      <c r="G39" s="2"/>
      <c r="H39" s="2"/>
      <c r="I39" s="70"/>
      <c r="J39" s="3"/>
      <c r="L39" s="3"/>
      <c r="P39" s="10"/>
      <c r="Q39" s="10"/>
    </row>
    <row r="40" spans="1:42" s="10" customFormat="1">
      <c r="A40" s="2"/>
      <c r="B40" s="2"/>
      <c r="C40" s="3"/>
      <c r="D40" s="3"/>
      <c r="E40" s="3"/>
      <c r="F40" s="2"/>
      <c r="G40" s="2"/>
      <c r="H40" s="2"/>
      <c r="I40" s="70"/>
      <c r="J40" s="3"/>
      <c r="K40"/>
      <c r="L40" s="3"/>
      <c r="M40"/>
      <c r="N40"/>
      <c r="O40"/>
      <c r="P40"/>
      <c r="Q40"/>
      <c r="R40"/>
    </row>
    <row r="41" spans="1:42" customFormat="1" ht="15" customHeight="1">
      <c r="A41" s="2"/>
      <c r="B41" s="2"/>
      <c r="C41" s="3"/>
      <c r="D41" s="3"/>
      <c r="E41" s="3"/>
      <c r="F41" s="2"/>
      <c r="G41" s="2"/>
      <c r="H41" s="2"/>
      <c r="I41" s="2"/>
      <c r="L41" s="3"/>
    </row>
    <row r="42" spans="1:42" customFormat="1" ht="15" customHeight="1">
      <c r="A42" s="2"/>
      <c r="B42" s="2"/>
      <c r="C42" s="3"/>
      <c r="D42" s="3"/>
      <c r="E42" s="3"/>
      <c r="F42" s="2"/>
      <c r="G42" s="2"/>
      <c r="H42" s="2"/>
      <c r="I42" s="2"/>
      <c r="L42" s="3"/>
    </row>
    <row r="43" spans="1:42" customFormat="1" ht="15" customHeight="1">
      <c r="A43" s="2"/>
      <c r="B43" s="2"/>
      <c r="C43" s="3"/>
      <c r="D43" s="3"/>
      <c r="E43" s="3"/>
      <c r="F43" s="2"/>
      <c r="G43" s="2"/>
      <c r="H43" s="2"/>
      <c r="I43" s="2"/>
      <c r="L43" s="3"/>
    </row>
    <row r="44" spans="1:42" customFormat="1">
      <c r="A44" s="2"/>
      <c r="B44" s="2"/>
      <c r="C44" s="3"/>
      <c r="D44" s="3"/>
      <c r="E44" s="3"/>
      <c r="F44" s="2"/>
      <c r="G44" s="2"/>
      <c r="H44" s="2"/>
      <c r="I44" s="2"/>
      <c r="L44" s="3"/>
    </row>
    <row r="72" spans="1:1">
      <c r="A72" s="7"/>
    </row>
    <row r="73" spans="1:1">
      <c r="A73" s="7"/>
    </row>
    <row r="79" spans="1:1" hidden="1"/>
    <row r="80" spans="1:1" hidden="1"/>
  </sheetData>
  <mergeCells count="2">
    <mergeCell ref="A1:F1"/>
    <mergeCell ref="G1:O1"/>
  </mergeCells>
  <dataValidations count="1">
    <dataValidation type="list" allowBlank="1" showInputMessage="1" showErrorMessage="1" sqref="E32 F74:F1048576" xr:uid="{F1301DFD-86EB-471B-89D7-E469BDDBAD99}">
      <formula1>$A$72:$A$73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38C9-8C3F-4894-9C42-B1C54FC8CD55}">
  <dimension ref="A1:AP80"/>
  <sheetViews>
    <sheetView zoomScale="70" zoomScaleNormal="70" workbookViewId="0">
      <selection sqref="A1:XFD1048576"/>
    </sheetView>
  </sheetViews>
  <sheetFormatPr defaultColWidth="8.85546875" defaultRowHeight="14.45"/>
  <cols>
    <col min="1" max="1" width="132.42578125" style="2" bestFit="1" customWidth="1"/>
    <col min="2" max="2" width="14.28515625" style="2" customWidth="1"/>
    <col min="3" max="3" width="38.42578125" style="3" customWidth="1"/>
    <col min="4" max="4" width="41.140625" style="3" bestFit="1" customWidth="1"/>
    <col min="5" max="5" width="67.7109375" style="3" bestFit="1" customWidth="1"/>
    <col min="6" max="6" width="34.28515625" style="2" customWidth="1"/>
    <col min="7" max="7" width="110.5703125" style="2" bestFit="1" customWidth="1"/>
    <col min="8" max="8" width="28.28515625" style="2" bestFit="1" customWidth="1"/>
    <col min="9" max="9" width="82.28515625" style="2" bestFit="1" customWidth="1"/>
    <col min="10" max="10" width="38.7109375" bestFit="1" customWidth="1"/>
    <col min="11" max="11" width="22.42578125" bestFit="1" customWidth="1"/>
    <col min="12" max="12" width="38.28515625" style="3" bestFit="1" customWidth="1"/>
    <col min="13" max="13" width="83.28515625" bestFit="1" customWidth="1"/>
    <col min="14" max="14" width="56.7109375" bestFit="1" customWidth="1"/>
    <col min="15" max="15" width="22.85546875" bestFit="1" customWidth="1"/>
    <col min="42" max="16384" width="8.85546875" style="2"/>
  </cols>
  <sheetData>
    <row r="1" spans="1:42" ht="36.6" customHeight="1">
      <c r="A1" s="105" t="s">
        <v>11</v>
      </c>
      <c r="B1" s="106"/>
      <c r="C1" s="106"/>
      <c r="D1" s="106"/>
      <c r="E1" s="106"/>
      <c r="F1" s="107"/>
      <c r="G1" s="108" t="s">
        <v>12</v>
      </c>
      <c r="H1" s="109"/>
      <c r="I1" s="109"/>
      <c r="J1" s="109"/>
      <c r="K1" s="109"/>
      <c r="L1" s="109"/>
      <c r="M1" s="109"/>
      <c r="N1" s="109"/>
      <c r="O1" s="110"/>
      <c r="AO1" s="2"/>
    </row>
    <row r="2" spans="1:42" s="5" customFormat="1" ht="57.6" customHeight="1">
      <c r="A2" s="28" t="s">
        <v>13</v>
      </c>
      <c r="B2" s="28" t="s">
        <v>14</v>
      </c>
      <c r="C2" s="29" t="s">
        <v>15</v>
      </c>
      <c r="D2" s="29" t="s">
        <v>16</v>
      </c>
      <c r="E2" s="29" t="s">
        <v>17</v>
      </c>
      <c r="F2" s="81" t="s">
        <v>18</v>
      </c>
      <c r="G2" s="26" t="s">
        <v>19</v>
      </c>
      <c r="H2" s="26" t="s">
        <v>20</v>
      </c>
      <c r="I2" s="26" t="s">
        <v>21</v>
      </c>
      <c r="J2" s="27" t="s">
        <v>15</v>
      </c>
      <c r="K2" s="27" t="s">
        <v>22</v>
      </c>
      <c r="L2" s="27" t="s">
        <v>16</v>
      </c>
      <c r="M2" s="27" t="s">
        <v>17</v>
      </c>
      <c r="N2" s="27" t="s">
        <v>23</v>
      </c>
      <c r="O2" s="26" t="s">
        <v>24</v>
      </c>
    </row>
    <row r="3" spans="1:42" customFormat="1" ht="15" customHeight="1">
      <c r="A3" s="30" t="s">
        <v>25</v>
      </c>
      <c r="B3" s="30"/>
      <c r="C3" s="31"/>
      <c r="D3" s="31"/>
      <c r="E3" s="31"/>
      <c r="F3" s="80"/>
      <c r="G3" s="40" t="s">
        <v>25</v>
      </c>
      <c r="H3" s="40"/>
      <c r="I3" s="40"/>
      <c r="J3" s="40"/>
      <c r="K3" s="41"/>
      <c r="L3" s="41"/>
      <c r="M3" s="41"/>
      <c r="N3" s="41"/>
      <c r="O3" s="40"/>
    </row>
    <row r="4" spans="1:42">
      <c r="A4" s="15" t="s">
        <v>49</v>
      </c>
      <c r="B4" s="15" t="s">
        <v>50</v>
      </c>
      <c r="C4" s="62">
        <v>2500</v>
      </c>
      <c r="D4" s="62">
        <v>1875</v>
      </c>
      <c r="E4" s="14">
        <v>1406.25</v>
      </c>
      <c r="F4" s="74"/>
      <c r="G4" s="15" t="s">
        <v>49</v>
      </c>
      <c r="H4" s="15" t="s">
        <v>50</v>
      </c>
      <c r="I4" s="15" t="s">
        <v>50</v>
      </c>
      <c r="J4" s="62">
        <v>2500</v>
      </c>
      <c r="K4" s="13">
        <v>2452</v>
      </c>
      <c r="L4" s="13">
        <v>2452</v>
      </c>
      <c r="M4" s="13">
        <v>1839</v>
      </c>
      <c r="N4" s="15" t="s">
        <v>79</v>
      </c>
      <c r="O4" s="15"/>
      <c r="AP4"/>
    </row>
    <row r="5" spans="1:42">
      <c r="A5" s="15" t="s">
        <v>51</v>
      </c>
      <c r="B5" s="15" t="s">
        <v>52</v>
      </c>
      <c r="C5" s="62">
        <v>2500</v>
      </c>
      <c r="D5" s="62">
        <v>1875</v>
      </c>
      <c r="E5" s="14">
        <v>1406.25</v>
      </c>
      <c r="F5" s="74"/>
      <c r="G5" s="15" t="s">
        <v>51</v>
      </c>
      <c r="H5" s="15" t="s">
        <v>52</v>
      </c>
      <c r="I5" s="15" t="s">
        <v>52</v>
      </c>
      <c r="J5" s="62">
        <v>2500</v>
      </c>
      <c r="K5" s="13">
        <v>2700</v>
      </c>
      <c r="L5" s="13">
        <v>2700</v>
      </c>
      <c r="M5" s="13">
        <v>2025</v>
      </c>
      <c r="N5" s="13" t="s">
        <v>80</v>
      </c>
      <c r="O5" s="15"/>
      <c r="AP5"/>
    </row>
    <row r="6" spans="1:42">
      <c r="A6" s="15" t="s">
        <v>53</v>
      </c>
      <c r="B6" s="15" t="s">
        <v>50</v>
      </c>
      <c r="C6" s="62">
        <v>8000</v>
      </c>
      <c r="D6" s="62">
        <v>8000</v>
      </c>
      <c r="E6" s="14">
        <v>6000</v>
      </c>
      <c r="F6" s="74"/>
      <c r="G6" s="15" t="s">
        <v>53</v>
      </c>
      <c r="H6" s="15" t="s">
        <v>50</v>
      </c>
      <c r="I6" s="15" t="s">
        <v>50</v>
      </c>
      <c r="J6" s="62">
        <v>8000</v>
      </c>
      <c r="K6" s="13">
        <v>7900</v>
      </c>
      <c r="L6" s="13">
        <v>7900</v>
      </c>
      <c r="M6" s="13">
        <v>7900</v>
      </c>
      <c r="N6" s="15" t="s">
        <v>81</v>
      </c>
      <c r="O6" s="15"/>
      <c r="AP6"/>
    </row>
    <row r="7" spans="1:42">
      <c r="A7" s="15" t="s">
        <v>54</v>
      </c>
      <c r="B7" s="15" t="s">
        <v>55</v>
      </c>
      <c r="C7" s="62">
        <v>1100</v>
      </c>
      <c r="D7" s="62">
        <v>825</v>
      </c>
      <c r="E7" s="14">
        <v>618.75</v>
      </c>
      <c r="F7" s="74"/>
      <c r="G7" s="15" t="s">
        <v>54</v>
      </c>
      <c r="H7" s="15" t="s">
        <v>55</v>
      </c>
      <c r="I7" s="15" t="s">
        <v>55</v>
      </c>
      <c r="J7" s="62">
        <v>1100</v>
      </c>
      <c r="K7" s="13">
        <v>1000</v>
      </c>
      <c r="L7" s="13">
        <v>1000</v>
      </c>
      <c r="M7" s="13">
        <v>750</v>
      </c>
      <c r="N7" s="15" t="s">
        <v>82</v>
      </c>
      <c r="O7" s="15"/>
      <c r="AP7"/>
    </row>
    <row r="8" spans="1:42">
      <c r="A8" s="16" t="s">
        <v>56</v>
      </c>
      <c r="B8" s="15" t="s">
        <v>57</v>
      </c>
      <c r="C8" s="62">
        <v>150</v>
      </c>
      <c r="D8" s="62">
        <v>112.5</v>
      </c>
      <c r="E8" s="14">
        <v>84.375</v>
      </c>
      <c r="F8" s="74"/>
      <c r="G8" s="16" t="s">
        <v>56</v>
      </c>
      <c r="H8" s="15" t="s">
        <v>57</v>
      </c>
      <c r="I8" s="15" t="s">
        <v>57</v>
      </c>
      <c r="J8" s="62">
        <v>150</v>
      </c>
      <c r="K8" s="13">
        <v>120</v>
      </c>
      <c r="L8" s="13">
        <v>120</v>
      </c>
      <c r="M8" s="13">
        <v>90</v>
      </c>
      <c r="N8" s="16" t="s">
        <v>83</v>
      </c>
      <c r="O8" s="15"/>
      <c r="AP8"/>
    </row>
    <row r="9" spans="1:42">
      <c r="A9" s="15" t="s">
        <v>58</v>
      </c>
      <c r="B9" s="15" t="s">
        <v>59</v>
      </c>
      <c r="C9" s="62">
        <v>700</v>
      </c>
      <c r="D9" s="62">
        <v>525</v>
      </c>
      <c r="E9" s="14">
        <v>393.75</v>
      </c>
      <c r="F9" s="74"/>
      <c r="G9" s="15" t="s">
        <v>58</v>
      </c>
      <c r="H9" s="15" t="s">
        <v>59</v>
      </c>
      <c r="I9" s="15" t="s">
        <v>59</v>
      </c>
      <c r="J9" s="62">
        <v>700</v>
      </c>
      <c r="K9" s="13">
        <v>800</v>
      </c>
      <c r="L9" s="13">
        <v>800</v>
      </c>
      <c r="M9" s="13">
        <v>600</v>
      </c>
      <c r="N9" s="15" t="s">
        <v>84</v>
      </c>
      <c r="O9" s="15"/>
      <c r="AP9"/>
    </row>
    <row r="10" spans="1:42">
      <c r="A10" s="15" t="s">
        <v>60</v>
      </c>
      <c r="B10" s="15" t="s">
        <v>61</v>
      </c>
      <c r="C10" s="62">
        <v>700</v>
      </c>
      <c r="D10" s="62">
        <v>525</v>
      </c>
      <c r="E10" s="14">
        <v>393.75</v>
      </c>
      <c r="F10" s="74"/>
      <c r="G10" s="15" t="s">
        <v>60</v>
      </c>
      <c r="H10" s="15" t="s">
        <v>61</v>
      </c>
      <c r="I10" s="15" t="s">
        <v>61</v>
      </c>
      <c r="J10" s="62">
        <v>700</v>
      </c>
      <c r="K10" s="13">
        <v>900</v>
      </c>
      <c r="L10" s="13">
        <v>900</v>
      </c>
      <c r="M10" s="13">
        <v>675</v>
      </c>
      <c r="N10" s="15" t="s">
        <v>85</v>
      </c>
      <c r="O10" s="15"/>
      <c r="AP10"/>
    </row>
    <row r="11" spans="1:42">
      <c r="A11" s="15" t="s">
        <v>62</v>
      </c>
      <c r="B11" s="15" t="s">
        <v>63</v>
      </c>
      <c r="C11" s="62">
        <v>250</v>
      </c>
      <c r="D11" s="62">
        <v>187.5</v>
      </c>
      <c r="E11" s="14">
        <v>140.625</v>
      </c>
      <c r="F11" s="74"/>
      <c r="G11" s="15" t="s">
        <v>62</v>
      </c>
      <c r="H11" s="15" t="s">
        <v>63</v>
      </c>
      <c r="I11" s="15" t="s">
        <v>63</v>
      </c>
      <c r="J11" s="62">
        <v>250</v>
      </c>
      <c r="K11" s="13">
        <v>223</v>
      </c>
      <c r="L11" s="13">
        <v>223</v>
      </c>
      <c r="M11" s="13">
        <v>167.25</v>
      </c>
      <c r="N11" s="15" t="s">
        <v>86</v>
      </c>
      <c r="O11" s="15"/>
      <c r="AP11"/>
    </row>
    <row r="12" spans="1:42">
      <c r="A12" s="15" t="s">
        <v>64</v>
      </c>
      <c r="B12" s="15" t="s">
        <v>65</v>
      </c>
      <c r="C12" s="62">
        <v>500</v>
      </c>
      <c r="D12" s="62">
        <v>375</v>
      </c>
      <c r="E12" s="14">
        <v>281.25</v>
      </c>
      <c r="F12" s="74"/>
      <c r="G12" s="15" t="s">
        <v>64</v>
      </c>
      <c r="H12" s="15" t="s">
        <v>65</v>
      </c>
      <c r="I12" s="15" t="s">
        <v>65</v>
      </c>
      <c r="J12" s="62">
        <v>500</v>
      </c>
      <c r="K12" s="13">
        <v>623</v>
      </c>
      <c r="L12" s="13">
        <v>623</v>
      </c>
      <c r="M12" s="13">
        <v>467.25</v>
      </c>
      <c r="N12" s="15" t="s">
        <v>87</v>
      </c>
      <c r="O12" s="15"/>
      <c r="AP12"/>
    </row>
    <row r="13" spans="1:42">
      <c r="A13" s="15"/>
      <c r="B13" s="15"/>
      <c r="C13" s="13"/>
      <c r="D13" s="13"/>
      <c r="E13" s="14">
        <v>0</v>
      </c>
      <c r="F13" s="74"/>
      <c r="G13" s="15"/>
      <c r="H13" s="15"/>
      <c r="I13" s="15"/>
      <c r="J13" s="15"/>
      <c r="K13" s="13"/>
      <c r="L13" s="13"/>
      <c r="M13" s="13"/>
      <c r="N13" s="15"/>
      <c r="O13" s="15"/>
      <c r="AP13"/>
    </row>
    <row r="14" spans="1:42" s="6" customFormat="1">
      <c r="A14" s="30" t="s">
        <v>26</v>
      </c>
      <c r="B14" s="32"/>
      <c r="C14" s="33">
        <f>SUM(C4:C13)</f>
        <v>16400</v>
      </c>
      <c r="D14" s="33">
        <f>SUM(D4:D13)</f>
        <v>14300</v>
      </c>
      <c r="E14" s="33">
        <f>SUM(E4:E13)</f>
        <v>10725</v>
      </c>
      <c r="F14" s="80"/>
      <c r="G14" s="40" t="s">
        <v>26</v>
      </c>
      <c r="H14" s="42"/>
      <c r="I14" s="42"/>
      <c r="J14" s="89">
        <f>SUM(J4:J12)</f>
        <v>16400</v>
      </c>
      <c r="K14" s="43">
        <f>SUM(K4:K13)</f>
        <v>16718</v>
      </c>
      <c r="L14" s="43">
        <f>SUM(L4:L13)</f>
        <v>16718</v>
      </c>
      <c r="M14" s="43">
        <f>SUM(M4:M13)</f>
        <v>14513.5</v>
      </c>
      <c r="N14" s="43"/>
      <c r="O14" s="40"/>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c r="A15" s="12"/>
      <c r="B15" s="12"/>
      <c r="C15" s="14"/>
      <c r="D15" s="14"/>
      <c r="E15" s="13"/>
      <c r="F15" s="73"/>
      <c r="G15" s="12"/>
      <c r="H15" s="12"/>
      <c r="I15" s="12"/>
      <c r="J15" s="12"/>
      <c r="K15" s="14"/>
      <c r="L15" s="14"/>
      <c r="M15" s="13"/>
      <c r="N15" s="13"/>
      <c r="O15" s="12"/>
      <c r="AP15"/>
    </row>
    <row r="16" spans="1:42" s="4" customFormat="1" ht="15" customHeight="1">
      <c r="A16" s="19" t="s">
        <v>27</v>
      </c>
      <c r="B16" s="19"/>
      <c r="C16" s="20"/>
      <c r="D16" s="20"/>
      <c r="E16" s="86" t="s">
        <v>28</v>
      </c>
      <c r="F16" s="77"/>
      <c r="G16" s="45" t="s">
        <v>29</v>
      </c>
      <c r="H16" s="45"/>
      <c r="I16" s="45"/>
      <c r="J16" s="45"/>
      <c r="K16" s="46"/>
      <c r="L16" s="46"/>
      <c r="M16" s="101" t="s">
        <v>28</v>
      </c>
      <c r="N16" s="47"/>
      <c r="O16" s="45"/>
    </row>
    <row r="17" spans="1:42" customFormat="1">
      <c r="A17" s="15" t="s">
        <v>66</v>
      </c>
      <c r="B17" s="15"/>
      <c r="C17" s="62">
        <v>6000</v>
      </c>
      <c r="D17" s="62">
        <v>0</v>
      </c>
      <c r="E17" s="13">
        <v>0</v>
      </c>
      <c r="F17" s="78"/>
      <c r="G17" s="15" t="s">
        <v>88</v>
      </c>
      <c r="H17" s="15">
        <v>1</v>
      </c>
      <c r="I17" s="15">
        <v>1</v>
      </c>
      <c r="J17" s="62">
        <v>6000</v>
      </c>
      <c r="K17" s="62">
        <v>4500</v>
      </c>
      <c r="L17" s="62">
        <v>0</v>
      </c>
      <c r="M17" s="13">
        <v>0</v>
      </c>
      <c r="N17" s="15" t="s">
        <v>89</v>
      </c>
      <c r="O17" s="24"/>
    </row>
    <row r="18" spans="1:42" s="4" customFormat="1">
      <c r="A18" s="15" t="s">
        <v>67</v>
      </c>
      <c r="B18" s="15" t="s">
        <v>52</v>
      </c>
      <c r="C18" s="62">
        <v>2600</v>
      </c>
      <c r="D18" s="62">
        <v>0</v>
      </c>
      <c r="E18" s="13">
        <v>0</v>
      </c>
      <c r="F18" s="78"/>
      <c r="G18" s="15" t="s">
        <v>90</v>
      </c>
      <c r="H18" s="15">
        <v>1</v>
      </c>
      <c r="I18" s="15">
        <v>1</v>
      </c>
      <c r="J18" s="62"/>
      <c r="K18" s="62">
        <v>500</v>
      </c>
      <c r="L18" s="62">
        <v>0</v>
      </c>
      <c r="M18" s="13">
        <v>0</v>
      </c>
      <c r="N18" s="15" t="s">
        <v>89</v>
      </c>
      <c r="O18" s="24"/>
    </row>
    <row r="19" spans="1:42" s="4" customFormat="1">
      <c r="A19" s="12" t="s">
        <v>68</v>
      </c>
      <c r="B19" s="15"/>
      <c r="C19" s="62">
        <v>11025</v>
      </c>
      <c r="D19" s="62">
        <v>0</v>
      </c>
      <c r="E19" s="13">
        <v>0</v>
      </c>
      <c r="F19" s="78"/>
      <c r="G19" s="15" t="s">
        <v>91</v>
      </c>
      <c r="H19" s="15">
        <v>1</v>
      </c>
      <c r="I19" s="15">
        <v>1</v>
      </c>
      <c r="J19" s="62"/>
      <c r="K19" s="62">
        <v>1500</v>
      </c>
      <c r="L19" s="62">
        <v>0</v>
      </c>
      <c r="M19" s="13">
        <v>0</v>
      </c>
      <c r="N19" s="15" t="s">
        <v>92</v>
      </c>
      <c r="O19" s="24"/>
    </row>
    <row r="20" spans="1:42" s="4" customFormat="1">
      <c r="A20" s="15" t="s">
        <v>69</v>
      </c>
      <c r="B20" s="15" t="s">
        <v>70</v>
      </c>
      <c r="C20" s="62">
        <v>500</v>
      </c>
      <c r="D20" s="62">
        <v>0</v>
      </c>
      <c r="E20" s="13">
        <v>0</v>
      </c>
      <c r="F20" s="79"/>
      <c r="G20" s="15" t="s">
        <v>67</v>
      </c>
      <c r="H20" s="15" t="s">
        <v>52</v>
      </c>
      <c r="I20" s="25"/>
      <c r="J20" s="62">
        <v>2600</v>
      </c>
      <c r="K20" s="62">
        <v>2553</v>
      </c>
      <c r="L20" s="62">
        <v>0</v>
      </c>
      <c r="M20" s="13">
        <v>0</v>
      </c>
      <c r="N20" s="15" t="s">
        <v>93</v>
      </c>
      <c r="O20" s="24"/>
    </row>
    <row r="21" spans="1:42" s="4" customFormat="1">
      <c r="A21" s="15" t="s">
        <v>71</v>
      </c>
      <c r="B21" s="15" t="s">
        <v>72</v>
      </c>
      <c r="C21" s="62">
        <v>1500</v>
      </c>
      <c r="D21" s="62">
        <v>0</v>
      </c>
      <c r="E21" s="13">
        <v>0</v>
      </c>
      <c r="F21" s="74"/>
      <c r="G21" s="12" t="s">
        <v>68</v>
      </c>
      <c r="H21" s="15"/>
      <c r="I21" s="25"/>
      <c r="J21" s="62">
        <v>11025</v>
      </c>
      <c r="K21" s="62">
        <v>12000</v>
      </c>
      <c r="L21" s="62">
        <v>0</v>
      </c>
      <c r="M21" s="13">
        <v>0</v>
      </c>
      <c r="N21" s="15" t="s">
        <v>94</v>
      </c>
      <c r="O21" s="24"/>
    </row>
    <row r="22" spans="1:42" s="4" customFormat="1">
      <c r="A22" s="15" t="s">
        <v>73</v>
      </c>
      <c r="B22" s="15" t="s">
        <v>50</v>
      </c>
      <c r="C22" s="13">
        <v>2000</v>
      </c>
      <c r="D22" s="13">
        <v>0</v>
      </c>
      <c r="E22" s="13">
        <v>0</v>
      </c>
      <c r="F22" s="74">
        <v>2000</v>
      </c>
      <c r="G22" s="15" t="s">
        <v>69</v>
      </c>
      <c r="H22" s="15" t="s">
        <v>70</v>
      </c>
      <c r="I22" s="15" t="s">
        <v>70</v>
      </c>
      <c r="J22" s="62">
        <v>500</v>
      </c>
      <c r="K22" s="62">
        <v>2500</v>
      </c>
      <c r="L22" s="62">
        <v>0</v>
      </c>
      <c r="M22" s="13">
        <v>0</v>
      </c>
      <c r="N22" s="15" t="s">
        <v>95</v>
      </c>
      <c r="O22" s="24"/>
    </row>
    <row r="23" spans="1:42" s="4" customFormat="1">
      <c r="A23" s="15" t="s">
        <v>74</v>
      </c>
      <c r="B23" s="15" t="s">
        <v>75</v>
      </c>
      <c r="C23" s="13">
        <v>500</v>
      </c>
      <c r="D23" s="13">
        <v>0</v>
      </c>
      <c r="E23" s="13">
        <v>0</v>
      </c>
      <c r="F23" s="74"/>
      <c r="G23" s="15" t="s">
        <v>71</v>
      </c>
      <c r="H23" s="15" t="s">
        <v>72</v>
      </c>
      <c r="I23" s="15" t="s">
        <v>72</v>
      </c>
      <c r="J23" s="62">
        <v>1500</v>
      </c>
      <c r="K23" s="62">
        <v>1900</v>
      </c>
      <c r="L23" s="62">
        <v>0</v>
      </c>
      <c r="M23" s="13">
        <v>0</v>
      </c>
      <c r="N23" s="15" t="s">
        <v>96</v>
      </c>
      <c r="O23" s="15"/>
    </row>
    <row r="24" spans="1:42">
      <c r="A24" s="15"/>
      <c r="B24" s="15"/>
      <c r="C24" s="13"/>
      <c r="D24" s="13"/>
      <c r="E24" s="14">
        <v>0</v>
      </c>
      <c r="F24" s="74"/>
      <c r="G24" s="15" t="s">
        <v>73</v>
      </c>
      <c r="H24" s="15" t="s">
        <v>50</v>
      </c>
      <c r="I24" s="15" t="s">
        <v>50</v>
      </c>
      <c r="J24" s="13">
        <v>2000</v>
      </c>
      <c r="K24" s="13">
        <v>2600</v>
      </c>
      <c r="L24" s="13">
        <v>0</v>
      </c>
      <c r="M24" s="13">
        <v>0</v>
      </c>
      <c r="N24" s="15" t="s">
        <v>97</v>
      </c>
      <c r="O24" s="15">
        <v>2000</v>
      </c>
      <c r="AP24"/>
    </row>
    <row r="25" spans="1:42">
      <c r="A25" s="19" t="s">
        <v>30</v>
      </c>
      <c r="B25" s="21"/>
      <c r="C25" s="22">
        <f>SUM(C17:C24)</f>
        <v>24125</v>
      </c>
      <c r="D25" s="22">
        <f>SUM(D17:D24)</f>
        <v>0</v>
      </c>
      <c r="E25" s="22">
        <f>IF(SUM(E17:E24)&gt;0,0,0)</f>
        <v>0</v>
      </c>
      <c r="F25" s="77"/>
      <c r="G25" s="15" t="s">
        <v>74</v>
      </c>
      <c r="H25" s="15" t="s">
        <v>75</v>
      </c>
      <c r="I25" s="15" t="s">
        <v>98</v>
      </c>
      <c r="J25" s="13">
        <v>500</v>
      </c>
      <c r="K25" s="13">
        <v>550</v>
      </c>
      <c r="L25" s="13">
        <v>0</v>
      </c>
      <c r="M25" s="13">
        <v>0</v>
      </c>
      <c r="N25" s="15" t="s">
        <v>99</v>
      </c>
      <c r="O25" s="15"/>
      <c r="AP25"/>
    </row>
    <row r="26" spans="1:42">
      <c r="A26" s="12"/>
      <c r="B26" s="12"/>
      <c r="C26" s="14"/>
      <c r="D26" s="14"/>
      <c r="E26" s="13"/>
      <c r="F26" s="73"/>
      <c r="G26" s="15"/>
      <c r="H26" s="15"/>
      <c r="I26" s="15"/>
      <c r="J26" s="15"/>
      <c r="K26" s="13"/>
      <c r="L26" s="13"/>
      <c r="M26" s="13"/>
      <c r="N26" s="13"/>
      <c r="O26" s="15"/>
      <c r="AP26"/>
    </row>
    <row r="27" spans="1:42">
      <c r="A27" s="35" t="s">
        <v>31</v>
      </c>
      <c r="B27" s="35"/>
      <c r="C27" s="37"/>
      <c r="D27" s="37"/>
      <c r="E27" s="84" t="s">
        <v>32</v>
      </c>
      <c r="F27" s="75"/>
      <c r="G27" s="45" t="s">
        <v>30</v>
      </c>
      <c r="H27" s="48"/>
      <c r="I27" s="48"/>
      <c r="J27" s="49">
        <f>SUM(J17:J26)</f>
        <v>24125</v>
      </c>
      <c r="K27" s="49">
        <f>SUM(K17:K26)</f>
        <v>28603</v>
      </c>
      <c r="L27" s="49">
        <f>SUM(L17:L26)</f>
        <v>0</v>
      </c>
      <c r="M27" s="49">
        <f>IF(SUM(M17:M26)&gt;0,0,0)</f>
        <v>0</v>
      </c>
      <c r="N27" s="49"/>
      <c r="O27" s="45"/>
      <c r="AP27"/>
    </row>
    <row r="28" spans="1:42">
      <c r="A28" s="15" t="s">
        <v>76</v>
      </c>
      <c r="B28" s="15" t="s">
        <v>77</v>
      </c>
      <c r="C28" s="62">
        <v>2500</v>
      </c>
      <c r="D28" s="62">
        <v>2500</v>
      </c>
      <c r="E28" s="13">
        <v>1500</v>
      </c>
      <c r="F28" s="73"/>
      <c r="G28" s="12"/>
      <c r="H28" s="12"/>
      <c r="I28" s="12"/>
      <c r="J28" s="12"/>
      <c r="K28" s="14"/>
      <c r="L28" s="14"/>
      <c r="M28" s="102"/>
      <c r="N28" s="13"/>
      <c r="O28" s="12"/>
      <c r="AP28"/>
    </row>
    <row r="29" spans="1:42" customFormat="1" ht="15" customHeight="1">
      <c r="A29" s="15" t="s">
        <v>78</v>
      </c>
      <c r="B29" s="15">
        <v>1</v>
      </c>
      <c r="C29" s="62">
        <v>250</v>
      </c>
      <c r="D29" s="62">
        <v>250</v>
      </c>
      <c r="E29" s="13"/>
      <c r="F29" s="74"/>
      <c r="G29" s="51" t="s">
        <v>33</v>
      </c>
      <c r="H29" s="51"/>
      <c r="I29" s="51"/>
      <c r="J29" s="51"/>
      <c r="K29" s="52"/>
      <c r="L29" s="52"/>
      <c r="M29" s="103" t="s">
        <v>32</v>
      </c>
      <c r="N29" s="53"/>
      <c r="O29" s="51"/>
    </row>
    <row r="30" spans="1:42" customFormat="1">
      <c r="A30" s="15"/>
      <c r="B30" s="15"/>
      <c r="C30" s="13"/>
      <c r="D30" s="13"/>
      <c r="E30" s="13"/>
      <c r="F30" s="74"/>
      <c r="G30" s="15" t="s">
        <v>76</v>
      </c>
      <c r="H30" s="15" t="s">
        <v>77</v>
      </c>
      <c r="I30" s="15" t="s">
        <v>77</v>
      </c>
      <c r="J30" s="62">
        <v>2500</v>
      </c>
      <c r="K30" s="62">
        <v>2500</v>
      </c>
      <c r="L30" s="13">
        <v>2500</v>
      </c>
      <c r="M30" s="13">
        <v>1500</v>
      </c>
      <c r="N30" s="15" t="s">
        <v>100</v>
      </c>
      <c r="O30" s="12"/>
    </row>
    <row r="31" spans="1:42" customFormat="1" ht="15" customHeight="1">
      <c r="A31" s="35" t="s">
        <v>34</v>
      </c>
      <c r="B31" s="38"/>
      <c r="C31" s="39">
        <f>SUM(C28:C30)</f>
        <v>2750</v>
      </c>
      <c r="D31" s="39">
        <f>SUM(D28:D30)</f>
        <v>2750</v>
      </c>
      <c r="E31" s="39">
        <f>IF(SUM(E28:E30)&gt;1500,1500,SUM(E28:E30))</f>
        <v>1500</v>
      </c>
      <c r="F31" s="75"/>
      <c r="G31" s="15" t="s">
        <v>78</v>
      </c>
      <c r="H31" s="15">
        <v>1</v>
      </c>
      <c r="I31" s="15">
        <v>1</v>
      </c>
      <c r="J31" s="62">
        <v>250</v>
      </c>
      <c r="K31" s="62">
        <v>250</v>
      </c>
      <c r="L31" s="62">
        <v>250</v>
      </c>
      <c r="M31" s="13">
        <v>0</v>
      </c>
      <c r="N31" s="15" t="s">
        <v>101</v>
      </c>
      <c r="O31" s="15"/>
    </row>
    <row r="32" spans="1:42" customFormat="1">
      <c r="C32" s="11"/>
      <c r="D32" s="11"/>
      <c r="F32" s="76"/>
      <c r="G32" s="15"/>
      <c r="H32" s="15"/>
      <c r="I32" s="15"/>
      <c r="J32" s="15"/>
      <c r="K32" s="13"/>
      <c r="L32" s="13"/>
      <c r="M32" s="13"/>
      <c r="N32" s="13"/>
      <c r="O32" s="15"/>
    </row>
    <row r="33" spans="1:42">
      <c r="A33" s="17" t="s">
        <v>35</v>
      </c>
      <c r="B33" s="17"/>
      <c r="C33" s="18" t="s">
        <v>36</v>
      </c>
      <c r="D33" s="58" t="s">
        <v>37</v>
      </c>
      <c r="E33" s="64" t="s">
        <v>38</v>
      </c>
      <c r="F33" s="63"/>
      <c r="G33" s="51" t="s">
        <v>34</v>
      </c>
      <c r="H33" s="54"/>
      <c r="I33" s="54"/>
      <c r="J33" s="55">
        <f>SUM(J30:J32)</f>
        <v>2750</v>
      </c>
      <c r="K33" s="55">
        <f>SUM(K30:K32)</f>
        <v>2750</v>
      </c>
      <c r="L33" s="55">
        <f>SUM(L30:L32)</f>
        <v>2750</v>
      </c>
      <c r="M33" s="55">
        <f>IF(SUM(M30:M32)&gt;1500,1500,SUM(M30:M32))</f>
        <v>1500</v>
      </c>
      <c r="N33" s="55"/>
      <c r="O33" s="51"/>
      <c r="AP33"/>
    </row>
    <row r="34" spans="1:42">
      <c r="A34" s="30" t="s">
        <v>42</v>
      </c>
      <c r="B34" s="30"/>
      <c r="C34" s="34">
        <f>C14</f>
        <v>16400</v>
      </c>
      <c r="D34" s="67">
        <f>D14</f>
        <v>14300</v>
      </c>
      <c r="E34" s="67">
        <f>E14</f>
        <v>10725</v>
      </c>
      <c r="F34" s="82"/>
      <c r="G34"/>
      <c r="H34"/>
      <c r="I34"/>
      <c r="L34" s="11"/>
      <c r="M34" s="11"/>
      <c r="N34" s="11"/>
      <c r="AP34"/>
    </row>
    <row r="35" spans="1:42">
      <c r="A35" s="19" t="s">
        <v>43</v>
      </c>
      <c r="B35" s="19"/>
      <c r="C35" s="23">
        <f>C25</f>
        <v>24125</v>
      </c>
      <c r="D35" s="68">
        <f>D25</f>
        <v>0</v>
      </c>
      <c r="E35" s="68">
        <f>E25</f>
        <v>0</v>
      </c>
      <c r="F35" s="82" t="str">
        <f>IF(E35&gt;D37*0.35,"Te Hoog nakijken","")</f>
        <v/>
      </c>
      <c r="G35" s="87"/>
      <c r="H35" s="87"/>
      <c r="I35" s="17" t="s">
        <v>35</v>
      </c>
      <c r="J35" s="18" t="s">
        <v>39</v>
      </c>
      <c r="K35" s="66" t="s">
        <v>40</v>
      </c>
      <c r="L35" s="65" t="s">
        <v>37</v>
      </c>
      <c r="M35" s="99" t="s">
        <v>41</v>
      </c>
      <c r="N35" s="83"/>
      <c r="O35" s="10"/>
      <c r="AP35"/>
    </row>
    <row r="36" spans="1:42">
      <c r="A36" s="35" t="s">
        <v>44</v>
      </c>
      <c r="B36" s="35"/>
      <c r="C36" s="36">
        <f>C31</f>
        <v>2750</v>
      </c>
      <c r="D36" s="69">
        <f>D31</f>
        <v>2750</v>
      </c>
      <c r="E36" s="69">
        <f>E31</f>
        <v>1500</v>
      </c>
      <c r="F36" s="82" t="str">
        <f>IF(E36&gt;D37*0.1,"Te Hoog nakijken","")</f>
        <v/>
      </c>
      <c r="G36" s="88"/>
      <c r="H36" s="88"/>
      <c r="I36" s="40" t="s">
        <v>42</v>
      </c>
      <c r="J36" s="90">
        <f>J14</f>
        <v>16400</v>
      </c>
      <c r="K36" s="44">
        <f>K14</f>
        <v>16718</v>
      </c>
      <c r="L36" s="44">
        <f>L14</f>
        <v>16718</v>
      </c>
      <c r="M36" s="93">
        <f>M14</f>
        <v>14513.5</v>
      </c>
      <c r="N36" s="96"/>
      <c r="O36" s="97"/>
      <c r="AP36"/>
    </row>
    <row r="37" spans="1:42">
      <c r="A37" s="17" t="s">
        <v>45</v>
      </c>
      <c r="B37" s="17"/>
      <c r="C37" s="18">
        <f>SUM(C34:C36)</f>
        <v>43275</v>
      </c>
      <c r="D37" s="58">
        <f>SUM(D34:D36)</f>
        <v>17050</v>
      </c>
      <c r="E37" s="18">
        <f>IF(SUM(E34:E36)&lt;=D37*0.75,SUM(E34:E36),D37*0.75)</f>
        <v>12225</v>
      </c>
      <c r="F37" s="83"/>
      <c r="G37" s="88"/>
      <c r="H37" s="88"/>
      <c r="I37" s="45" t="s">
        <v>43</v>
      </c>
      <c r="J37" s="91">
        <f>J27</f>
        <v>24125</v>
      </c>
      <c r="K37" s="50">
        <f>K27</f>
        <v>28603</v>
      </c>
      <c r="L37" s="50">
        <f>L27</f>
        <v>0</v>
      </c>
      <c r="M37" s="94">
        <f>M27</f>
        <v>0</v>
      </c>
      <c r="N37" s="82" t="str">
        <f>IF(M37&gt;L39*0.35,"Te Hoog nakijken","")</f>
        <v/>
      </c>
      <c r="O37" s="97"/>
      <c r="AP37"/>
    </row>
    <row r="38" spans="1:42" customFormat="1" ht="15" customHeight="1">
      <c r="A38" s="2"/>
      <c r="B38" s="2"/>
      <c r="C38" s="3"/>
      <c r="D38" s="71" t="s">
        <v>47</v>
      </c>
      <c r="E38" s="85">
        <f>E37*0.4</f>
        <v>4890</v>
      </c>
      <c r="F38" s="57"/>
      <c r="G38" s="88"/>
      <c r="H38" s="88"/>
      <c r="I38" s="51" t="s">
        <v>44</v>
      </c>
      <c r="J38" s="92">
        <f>J33</f>
        <v>2750</v>
      </c>
      <c r="K38" s="56">
        <f>K33</f>
        <v>2750</v>
      </c>
      <c r="L38" s="56">
        <f>L33</f>
        <v>2750</v>
      </c>
      <c r="M38" s="95">
        <f>M33</f>
        <v>1500</v>
      </c>
      <c r="N38" s="82" t="str">
        <f>IF(M38&gt;L39*0.1,"Te Hoog nakijken","")</f>
        <v/>
      </c>
      <c r="O38" s="97"/>
    </row>
    <row r="39" spans="1:42" customFormat="1">
      <c r="A39" s="2"/>
      <c r="B39" s="2"/>
      <c r="C39" s="3"/>
      <c r="D39" s="3"/>
      <c r="E39" s="3"/>
      <c r="F39" s="57"/>
      <c r="G39" s="87"/>
      <c r="H39" s="87"/>
      <c r="I39" s="17" t="s">
        <v>46</v>
      </c>
      <c r="J39" s="104">
        <f>SUM(J36:J38)</f>
        <v>43275</v>
      </c>
      <c r="K39" s="18">
        <f>SUM(K36:K38)</f>
        <v>48071</v>
      </c>
      <c r="L39" s="58">
        <f>SUM(L36:L38)</f>
        <v>19468</v>
      </c>
      <c r="M39" s="18">
        <f>IF(SUM(M36:M38)&lt;=K40,SUM(M36:M38),K40)</f>
        <v>12225</v>
      </c>
      <c r="N39" s="82" t="str">
        <f>IF(M39&gt;K40,"Te Hoog nakijken","")</f>
        <v/>
      </c>
      <c r="O39" s="98"/>
      <c r="P39" s="10"/>
      <c r="Q39" s="10"/>
    </row>
    <row r="40" spans="1:42" s="10" customFormat="1">
      <c r="A40" s="2"/>
      <c r="B40" s="2"/>
      <c r="C40" s="3"/>
      <c r="D40" s="3"/>
      <c r="E40" s="3"/>
      <c r="F40" s="2"/>
      <c r="G40" s="72"/>
      <c r="H40" s="72"/>
      <c r="I40" s="66" t="s">
        <v>48</v>
      </c>
      <c r="J40" s="66"/>
      <c r="K40" s="100">
        <f>E37</f>
        <v>12225</v>
      </c>
      <c r="L40" s="2"/>
      <c r="M40" s="72"/>
      <c r="N40"/>
      <c r="O40" s="3"/>
      <c r="P40"/>
      <c r="Q40"/>
      <c r="R40"/>
    </row>
    <row r="41" spans="1:42" customFormat="1" ht="15" customHeight="1">
      <c r="A41" s="2"/>
      <c r="B41" s="2"/>
      <c r="C41" s="3"/>
      <c r="D41" s="3"/>
      <c r="E41" s="3"/>
      <c r="F41" s="2"/>
      <c r="G41" s="2"/>
      <c r="H41" s="2"/>
      <c r="I41" s="70"/>
      <c r="J41" s="3"/>
      <c r="L41" s="3"/>
    </row>
    <row r="42" spans="1:42" customFormat="1" ht="15" customHeight="1">
      <c r="A42" s="2"/>
      <c r="B42" s="2"/>
      <c r="C42" s="3"/>
      <c r="D42" s="3"/>
      <c r="E42" s="3"/>
      <c r="F42" s="2"/>
      <c r="G42" s="2"/>
      <c r="H42" s="2"/>
      <c r="I42" s="70"/>
      <c r="J42" s="3"/>
      <c r="L42" s="3"/>
    </row>
    <row r="43" spans="1:42" customFormat="1" ht="15" customHeight="1">
      <c r="A43" s="2"/>
      <c r="B43" s="2"/>
      <c r="C43" s="3"/>
      <c r="D43" s="3"/>
      <c r="E43" s="3"/>
      <c r="F43" s="2"/>
      <c r="G43" s="2"/>
      <c r="H43" s="2"/>
      <c r="I43" s="2"/>
      <c r="L43" s="3"/>
    </row>
    <row r="44" spans="1:42" customFormat="1">
      <c r="A44" s="2"/>
      <c r="B44" s="2"/>
      <c r="C44" s="3"/>
      <c r="D44" s="3"/>
      <c r="E44" s="3"/>
      <c r="F44" s="2"/>
      <c r="G44" s="2"/>
      <c r="H44" s="2"/>
      <c r="I44" s="2"/>
      <c r="L44" s="3"/>
    </row>
    <row r="72" spans="1:1">
      <c r="A72" s="7"/>
    </row>
    <row r="73" spans="1:1">
      <c r="A73" s="7"/>
    </row>
    <row r="79" spans="1:1" hidden="1"/>
    <row r="80" spans="1:1" hidden="1"/>
  </sheetData>
  <mergeCells count="2">
    <mergeCell ref="A1:F1"/>
    <mergeCell ref="G1:O1"/>
  </mergeCells>
  <phoneticPr fontId="12" type="noConversion"/>
  <dataValidations count="1">
    <dataValidation type="list" allowBlank="1" showInputMessage="1" showErrorMessage="1" sqref="E32 F74:F1048576" xr:uid="{E843B186-775D-4C85-A455-941A66A2E668}">
      <formula1>$A$72:$A$73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aar_x002b_nummer xmlns="9666d83e-317a-4bb6-ac6d-430feb5dcd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8DF59498030E41AD4C58125059CB07" ma:contentTypeVersion="12" ma:contentTypeDescription="Een nieuw document maken." ma:contentTypeScope="" ma:versionID="18278d2683b3e042645dbd58bba1d4c0">
  <xsd:schema xmlns:xsd="http://www.w3.org/2001/XMLSchema" xmlns:xs="http://www.w3.org/2001/XMLSchema" xmlns:p="http://schemas.microsoft.com/office/2006/metadata/properties" xmlns:ns2="9666d83e-317a-4bb6-ac6d-430feb5dcd7b" xmlns:ns3="e7691a30-28fb-4c41-929c-b3174a7c0e62" targetNamespace="http://schemas.microsoft.com/office/2006/metadata/properties" ma:root="true" ma:fieldsID="f619410bd2a24d97fd7a40ca39004f03" ns2:_="" ns3:_="">
    <xsd:import namespace="9666d83e-317a-4bb6-ac6d-430feb5dcd7b"/>
    <xsd:import namespace="e7691a30-28fb-4c41-929c-b3174a7c0e62"/>
    <xsd:element name="properties">
      <xsd:complexType>
        <xsd:sequence>
          <xsd:element name="documentManagement">
            <xsd:complexType>
              <xsd:all>
                <xsd:element ref="ns2:MediaServiceMetadata" minOccurs="0"/>
                <xsd:element ref="ns2:MediaServiceFastMetadata" minOccurs="0"/>
                <xsd:element ref="ns2:jaar_x002b_nummer"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6d83e-317a-4bb6-ac6d-430feb5dcd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jaar_x002b_nummer" ma:index="10" nillable="true" ma:displayName="jaar+nummer" ma:format="Dropdown" ma:internalName="jaar_x002b_nummer">
      <xsd:simpleType>
        <xsd:restriction base="dms:Text">
          <xsd:maxLength value="255"/>
        </xsd:restrictio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691a30-28fb-4c41-929c-b3174a7c0e62"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0661A-1C84-4DFB-B08C-B985B1A2BEA6}"/>
</file>

<file path=customXml/itemProps2.xml><?xml version="1.0" encoding="utf-8"?>
<ds:datastoreItem xmlns:ds="http://schemas.openxmlformats.org/officeDocument/2006/customXml" ds:itemID="{FF926404-1BE8-4980-9565-4133F89634FF}"/>
</file>

<file path=customXml/itemProps3.xml><?xml version="1.0" encoding="utf-8"?>
<ds:datastoreItem xmlns:ds="http://schemas.openxmlformats.org/officeDocument/2006/customXml" ds:itemID="{A195B0EF-CB1E-4DB8-9661-CAEF6CFEA8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Schraepen, Christine</dc:creator>
  <cp:keywords/>
  <dc:description/>
  <cp:lastModifiedBy/>
  <cp:revision/>
  <dcterms:created xsi:type="dcterms:W3CDTF">2023-06-07T09:55:44Z</dcterms:created>
  <dcterms:modified xsi:type="dcterms:W3CDTF">2025-03-17T09:01:48Z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0x010100258DF59498030E41AD4C58125059CB07</vt:lpwstr>
  </property>
  <property fmtid="{D5CDD505-2E9C-101B-9397-08002B2CF9AE}" pid="3" name="MediaServiceImageTags">
    <vt:lpwstr/>
  </property>
  <property fmtid="{D5CDD505-2E9C-101B-9397-08002B2CF9AE}" pid="4" name="Vrije_x0020_trefwoorden">
    <vt:lpwstr/>
  </property>
  <property fmtid="{D5CDD505-2E9C-101B-9397-08002B2CF9AE}" pid="5" name="Vaste_x0020_trefwoorden">
    <vt:lpwstr/>
  </property>
  <property fmtid="{D5CDD505-2E9C-101B-9397-08002B2CF9AE}" pid="6" name="Vaste trefwoorden">
    <vt:lpwstr/>
  </property>
  <property fmtid="{D5CDD505-2E9C-101B-9397-08002B2CF9AE}" pid="7" name="Vrije trefwoorden">
    <vt:lpwstr/>
  </property>
</Properties>
</file>